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525" windowWidth="13800" windowHeight="8820" tabRatio="897" activeTab="11"/>
  </bookViews>
  <sheets>
    <sheet name="Cover" sheetId="1" r:id="rId1"/>
    <sheet name="Table of Contents" sheetId="2" r:id="rId2"/>
    <sheet name="Bill Sum Cust ID" sheetId="3" r:id="rId3"/>
    <sheet name="Rolled Up Sample" sheetId="4" r:id="rId4"/>
    <sheet name="Usage Sum Cust ID" sheetId="5" r:id="rId5"/>
    <sheet name="Usage Graph Cust ID" sheetId="6" r:id="rId6"/>
    <sheet name="Bill Sum Group 123" sheetId="7" r:id="rId7"/>
    <sheet name="Usage Sum Group 123" sheetId="8" r:id="rId8"/>
    <sheet name="Usage Graph Group 123" sheetId="9" r:id="rId9"/>
    <sheet name="Bill Sum Account 807N00" sheetId="10" r:id="rId10"/>
    <sheet name="Usage Sum Account 807N00" sheetId="11" r:id="rId11"/>
    <sheet name="Usage Graph Account 807N00" sheetId="12" r:id="rId12"/>
  </sheets>
  <definedNames>
    <definedName name="_xlnm.Print_Area" localSheetId="6">'Bill Sum Group 123'!$A$1:$J$20</definedName>
    <definedName name="_xlnm.Print_Area" localSheetId="3">'Rolled Up Sample'!$A$1:$M$36</definedName>
    <definedName name="_xlnm.Print_Titles" localSheetId="9">'Bill Sum Account 807N00'!$3:$14</definedName>
    <definedName name="_xlnm.Print_Titles" localSheetId="2">'Bill Sum Cust ID'!$1:$12</definedName>
    <definedName name="_xlnm.Print_Titles" localSheetId="6">'Bill Sum Group 123'!$1:$10</definedName>
    <definedName name="_xlnm.Print_Titles" localSheetId="3">'Rolled Up Sample'!$2:$12</definedName>
    <definedName name="_xlnm.Print_Titles" localSheetId="1">'Table of Contents'!$1:$5</definedName>
    <definedName name="_xlnm.Print_Titles" localSheetId="11">'Usage Graph Account 807N00'!$1:$13</definedName>
    <definedName name="_xlnm.Print_Titles" localSheetId="5">'Usage Graph Cust ID'!$1:$11</definedName>
    <definedName name="_xlnm.Print_Titles" localSheetId="8">'Usage Graph Group 123'!$1:$10</definedName>
    <definedName name="_xlnm.Print_Titles" localSheetId="10">'Usage Sum Account 807N00'!$1:$12</definedName>
    <definedName name="_xlnm.Print_Titles" localSheetId="4">'Usage Sum Cust ID'!$1:$11</definedName>
    <definedName name="_xlnm.Print_Titles" localSheetId="7">'Usage Sum Group 123'!$1:$10</definedName>
  </definedNames>
  <calcPr fullCalcOnLoad="1"/>
</workbook>
</file>

<file path=xl/comments10.xml><?xml version="1.0" encoding="utf-8"?>
<comments xmlns="http://schemas.openxmlformats.org/spreadsheetml/2006/main">
  <authors>
    <author>Loren.McCabe-Beeghly</author>
  </authors>
  <commentList>
    <comment ref="A1" authorId="0">
      <text>
        <r>
          <rPr>
            <b/>
            <sz val="8"/>
            <rFont val="Tahoma"/>
            <family val="0"/>
          </rPr>
          <t>Loren.McCabe-Beeghly:</t>
        </r>
        <r>
          <rPr>
            <sz val="8"/>
            <rFont val="Tahoma"/>
            <family val="0"/>
          </rPr>
          <t xml:space="preserve">
Row Height = 25</t>
        </r>
      </text>
    </comment>
  </commentList>
</comments>
</file>

<file path=xl/comments3.xml><?xml version="1.0" encoding="utf-8"?>
<comments xmlns="http://schemas.openxmlformats.org/spreadsheetml/2006/main">
  <authors>
    <author>Loren.McCabe-Beeghly</author>
  </authors>
  <commentList>
    <comment ref="A1" authorId="0">
      <text>
        <r>
          <rPr>
            <b/>
            <sz val="8"/>
            <rFont val="Tahoma"/>
            <family val="0"/>
          </rPr>
          <t>Loren.McCabe-Beeghly:</t>
        </r>
        <r>
          <rPr>
            <sz val="8"/>
            <rFont val="Tahoma"/>
            <family val="0"/>
          </rPr>
          <t xml:space="preserve">
Row Height = 25</t>
        </r>
      </text>
    </comment>
  </commentList>
</comments>
</file>

<file path=xl/sharedStrings.xml><?xml version="1.0" encoding="utf-8"?>
<sst xmlns="http://schemas.openxmlformats.org/spreadsheetml/2006/main" count="661" uniqueCount="167">
  <si>
    <t>VAT</t>
  </si>
  <si>
    <t>Other Charges and Credits
(ex VAT)</t>
  </si>
  <si>
    <t>Total</t>
  </si>
  <si>
    <t>Rate Period</t>
  </si>
  <si>
    <t>Number of Calls</t>
  </si>
  <si>
    <t>Local</t>
  </si>
  <si>
    <t>Peak</t>
  </si>
  <si>
    <t>Off-Peak</t>
  </si>
  <si>
    <t>Weekend</t>
  </si>
  <si>
    <t>National</t>
  </si>
  <si>
    <t>International</t>
  </si>
  <si>
    <t>SMS</t>
  </si>
  <si>
    <t>Roaming - Originating</t>
  </si>
  <si>
    <t>Mobile - Other Networks</t>
  </si>
  <si>
    <t>Other</t>
  </si>
  <si>
    <t>07801250000</t>
  </si>
  <si>
    <t>07801310000</t>
  </si>
  <si>
    <t>Mobile - In Network</t>
  </si>
  <si>
    <t>Usage Summary Graphs</t>
  </si>
  <si>
    <t>Billing Summary Report</t>
  </si>
  <si>
    <t>Usage Summary Report</t>
  </si>
  <si>
    <t>Table of Contents</t>
  </si>
  <si>
    <t>07801311000</t>
  </si>
  <si>
    <t>105:49:00</t>
  </si>
  <si>
    <t>510:25:00</t>
  </si>
  <si>
    <t>404:35:00</t>
  </si>
  <si>
    <t>1020:49:00</t>
  </si>
  <si>
    <t>136:21:00</t>
  </si>
  <si>
    <t>22:12:00</t>
  </si>
  <si>
    <t>44:12:00</t>
  </si>
  <si>
    <t>431:04:00</t>
  </si>
  <si>
    <t>30:51:00</t>
  </si>
  <si>
    <t>14:42:00</t>
  </si>
  <si>
    <t>66:27:00</t>
  </si>
  <si>
    <t>18:46:00</t>
  </si>
  <si>
    <t>112:14:00</t>
  </si>
  <si>
    <t>35:32:00</t>
  </si>
  <si>
    <t>11:14:00</t>
  </si>
  <si>
    <t>16:35:00</t>
  </si>
  <si>
    <t>5:46:00</t>
  </si>
  <si>
    <t>55:54:00</t>
  </si>
  <si>
    <t>14:49:00</t>
  </si>
  <si>
    <t>15:46:00</t>
  </si>
  <si>
    <t>49:51:00</t>
  </si>
  <si>
    <t>AIR ID: 101</t>
  </si>
  <si>
    <t>Total Duration
(hh:mm:ss)</t>
  </si>
  <si>
    <t>Corp: O&amp;KESC</t>
  </si>
  <si>
    <t>COMPANY NAME</t>
  </si>
  <si>
    <t>Calling Plan</t>
  </si>
  <si>
    <t>Usage Type</t>
  </si>
  <si>
    <t>Mobile Number</t>
  </si>
  <si>
    <t>Total Duration (hh:mm:ss)</t>
  </si>
  <si>
    <t>HIERARCHY: Billing</t>
  </si>
  <si>
    <t>SOME LINKS DO NOT WORK MOCK-UP ONLY</t>
  </si>
  <si>
    <t>Line Rental
(ex VAT)</t>
  </si>
  <si>
    <t>Total Number of Mobiles</t>
  </si>
  <si>
    <t>Usage Charges
(ex VAT)</t>
  </si>
  <si>
    <t>Total Cost
(inc VAT)</t>
  </si>
  <si>
    <t>% of Total Calls</t>
  </si>
  <si>
    <t>% of Total Duration</t>
  </si>
  <si>
    <t>% of Total Cost</t>
  </si>
  <si>
    <t>Total Duration (Mins.)</t>
  </si>
  <si>
    <t>Account</t>
  </si>
  <si>
    <t>Bill Manager ID:</t>
  </si>
  <si>
    <t>Bill Manager</t>
  </si>
  <si>
    <t>Bill Manager  ID:</t>
  </si>
  <si>
    <t>Bill Manager  ID: 101</t>
  </si>
  <si>
    <t>BILL MANAGER ID:</t>
  </si>
  <si>
    <t>BILL MANAGER  ID:</t>
  </si>
  <si>
    <t>Cost Centre</t>
  </si>
  <si>
    <t>Call Access</t>
  </si>
  <si>
    <t>CALL ACCESS</t>
  </si>
  <si>
    <t>MOBILE EXTENSION</t>
  </si>
  <si>
    <t>GPRS</t>
  </si>
  <si>
    <t>Number of Events</t>
  </si>
  <si>
    <t>% of Total Usage</t>
  </si>
  <si>
    <t>Group</t>
  </si>
  <si>
    <t>Total Number of Accounts</t>
  </si>
  <si>
    <t>Group123</t>
  </si>
  <si>
    <t>Group:123</t>
  </si>
  <si>
    <t>Voice Total</t>
  </si>
  <si>
    <t>134071:46:39</t>
  </si>
  <si>
    <t>GPRS Total</t>
  </si>
  <si>
    <t>Grand Total</t>
  </si>
  <si>
    <t>Usage Summary</t>
  </si>
  <si>
    <t>Office Originated Calls</t>
  </si>
  <si>
    <t>Regular Caller Plus Pay UpFront</t>
  </si>
  <si>
    <t>02:34:00</t>
  </si>
  <si>
    <t>05:12:00</t>
  </si>
  <si>
    <t>03:34:00</t>
  </si>
  <si>
    <t>01:42:00</t>
  </si>
  <si>
    <t>05:40:00</t>
  </si>
  <si>
    <t>01:24:00</t>
  </si>
  <si>
    <t>08:41:00</t>
  </si>
  <si>
    <t>01:45:00</t>
  </si>
  <si>
    <t>00:17:00</t>
  </si>
  <si>
    <t>01:55:00</t>
  </si>
  <si>
    <t>00:40:00</t>
  </si>
  <si>
    <t>00:15:00</t>
  </si>
  <si>
    <t>00:04:00</t>
  </si>
  <si>
    <t>04:53:00</t>
  </si>
  <si>
    <t>01:36:00</t>
  </si>
  <si>
    <t>Group Code Roll Up</t>
  </si>
  <si>
    <t>Group Code: 8332756</t>
  </si>
  <si>
    <t xml:space="preserve">User Name </t>
  </si>
  <si>
    <t>Mobile - ABC Networks</t>
  </si>
  <si>
    <t>MOBILE - ABC NETWORK</t>
  </si>
  <si>
    <t>MOBILE EXTRAS</t>
  </si>
  <si>
    <t>19NN3808782</t>
  </si>
  <si>
    <t>19NN3819259</t>
  </si>
  <si>
    <t>19NN3808827</t>
  </si>
  <si>
    <t>19NN3819151</t>
  </si>
  <si>
    <t>19NN3819218</t>
  </si>
  <si>
    <t>19NN3819285</t>
  </si>
  <si>
    <t>19NN3819305</t>
  </si>
  <si>
    <t>19NN3819223</t>
  </si>
  <si>
    <t>19NN38192NN</t>
  </si>
  <si>
    <t>19NN3819261</t>
  </si>
  <si>
    <t>19NN3819263</t>
  </si>
  <si>
    <t>19NN3819156</t>
  </si>
  <si>
    <t>19NN3819350</t>
  </si>
  <si>
    <t>19NNN966298</t>
  </si>
  <si>
    <t>19NN380885N</t>
  </si>
  <si>
    <t>19NN38088N0</t>
  </si>
  <si>
    <t>Bill Manager ID: NNNN</t>
  </si>
  <si>
    <t>123456</t>
  </si>
  <si>
    <t>456789</t>
  </si>
  <si>
    <t>159263</t>
  </si>
  <si>
    <t>Account 123456</t>
  </si>
  <si>
    <t>OTHER</t>
  </si>
  <si>
    <t>Account: 999999</t>
  </si>
  <si>
    <t xml:space="preserve">Weekend Talk </t>
  </si>
  <si>
    <t xml:space="preserve">Leisure time </t>
  </si>
  <si>
    <t>Leisure time Talk,</t>
  </si>
  <si>
    <t>Collection (Vec Only - Ineligible)</t>
  </si>
  <si>
    <t>Oncenwhile Caller Plus Pay UpFront</t>
  </si>
  <si>
    <t>All round 200 Pay UpFront for Life</t>
  </si>
  <si>
    <t>All round Talk, Txt &amp; Net for Life</t>
  </si>
  <si>
    <t>All round 50 Pay UpFront for Life</t>
  </si>
  <si>
    <t>regular Caller Plus Pay UpFront</t>
  </si>
  <si>
    <t>Co Tariffs (Ineligible)</t>
  </si>
  <si>
    <t>Relax time Talk, Txt &amp; Net for Life</t>
  </si>
  <si>
    <t>Bill Manager Reports from &lt;Client&gt;</t>
  </si>
  <si>
    <r>
      <t>Account 456789 -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TOC view purposes links do not work</t>
    </r>
  </si>
  <si>
    <r>
      <t>Account 159263 -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TOC view purposes links do not work</t>
    </r>
  </si>
  <si>
    <r>
      <t>Account 951847 -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TOC view purposes links do not work</t>
    </r>
  </si>
  <si>
    <t>122223</t>
  </si>
  <si>
    <t>122258</t>
  </si>
  <si>
    <t>1589753</t>
  </si>
  <si>
    <t>Bill Manager ID: 10N61</t>
  </si>
  <si>
    <t>Account: 807N00</t>
  </si>
  <si>
    <t>Average Mobile Spend £</t>
  </si>
  <si>
    <t>Net Value</t>
  </si>
  <si>
    <t>Volume 
(kb)</t>
  </si>
  <si>
    <t>Volume
(kb)</t>
  </si>
  <si>
    <r>
      <t xml:space="preserve">Voice </t>
    </r>
    <r>
      <rPr>
        <b/>
        <sz val="8"/>
        <rFont val="Arial"/>
        <family val="2"/>
      </rPr>
      <t>Office Originated Calls</t>
    </r>
  </si>
  <si>
    <t>*Includes GPRS calls</t>
  </si>
  <si>
    <t>*Figures include Voice &amp; Data Products</t>
  </si>
  <si>
    <t>*Includes GPRS Calls</t>
  </si>
  <si>
    <t>*Includes Voice &amp; Data</t>
  </si>
  <si>
    <t>Volume
 (KB)</t>
  </si>
  <si>
    <t>Volume 
(KB)</t>
  </si>
  <si>
    <t>*includes GPRS calls</t>
  </si>
  <si>
    <t>Invoices Raised May 2006</t>
  </si>
  <si>
    <t>ID Number</t>
  </si>
  <si>
    <t>Usage Type
(Voice)</t>
  </si>
  <si>
    <t xml:space="preserve">Bill Manager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</si>
</sst>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£-809]* #,##0.00_-;\-[$£-809]* #,##0.00_-;_-[$£-809]* &quot;-&quot;??_-;_-@_-"/>
    <numFmt numFmtId="173" formatCode="[$£-809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[$€-1];[Red]\-#,##0\ [$€-1]"/>
    <numFmt numFmtId="178" formatCode="#,##0.00\ [$€-1];[Red]\-#,##0.00\ [$€-1]"/>
    <numFmt numFmtId="179" formatCode="#,##0.00\ [$€-1]"/>
    <numFmt numFmtId="180" formatCode="&quot;$&quot;#,##0.00"/>
    <numFmt numFmtId="181" formatCode="#,##0\ [$€-1]"/>
    <numFmt numFmtId="182" formatCode="[$£-809]#,##0.00;[Red]\-[$£-809]#,##0.00"/>
    <numFmt numFmtId="183" formatCode="[$£-809]#,##0.00;[Red][$£-809]#,##0.00"/>
    <numFmt numFmtId="184" formatCode="#,##0.0000"/>
    <numFmt numFmtId="185" formatCode="#,##0;[Red]#,##0"/>
    <numFmt numFmtId="186" formatCode="#,##0.000"/>
    <numFmt numFmtId="187" formatCode="[$£-809]#,##0"/>
    <numFmt numFmtId="188" formatCode="&quot;$&quot;#,##0"/>
    <numFmt numFmtId="189" formatCode="\£#,##0.00"/>
    <numFmt numFmtId="190" formatCode="&quot;£&quot;#,##0.00"/>
    <numFmt numFmtId="191" formatCode="hh:mm:ss;@"/>
    <numFmt numFmtId="192" formatCode="[$-F400]h:mm:ss\ AM/PM"/>
  </numFmts>
  <fonts count="8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 Black"/>
      <family val="2"/>
    </font>
    <font>
      <sz val="10"/>
      <name val="Arial Black"/>
      <family val="2"/>
    </font>
    <font>
      <sz val="10"/>
      <color indexed="10"/>
      <name val="Arial"/>
      <family val="2"/>
    </font>
    <font>
      <b/>
      <i/>
      <sz val="36"/>
      <name val="Arial"/>
      <family val="2"/>
    </font>
    <font>
      <b/>
      <sz val="6"/>
      <name val="Arial"/>
      <family val="2"/>
    </font>
    <font>
      <b/>
      <sz val="6"/>
      <color indexed="16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name val="Arial"/>
      <family val="2"/>
    </font>
    <font>
      <u val="single"/>
      <sz val="8"/>
      <color indexed="12"/>
      <name val="Arial"/>
      <family val="0"/>
    </font>
    <font>
      <b/>
      <sz val="10"/>
      <name val="Arial Black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Baltic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5"/>
      <color indexed="8"/>
      <name val="Arial"/>
      <family val="0"/>
    </font>
    <font>
      <sz val="4.6"/>
      <color indexed="8"/>
      <name val="Arial"/>
      <family val="0"/>
    </font>
    <font>
      <sz val="5.25"/>
      <color indexed="8"/>
      <name val="Arial"/>
      <family val="0"/>
    </font>
    <font>
      <sz val="4.8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vertical="center" wrapText="1"/>
    </xf>
    <xf numFmtId="190" fontId="7" fillId="0" borderId="10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 horizontal="right"/>
    </xf>
    <xf numFmtId="190" fontId="7" fillId="0" borderId="11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indent="3"/>
    </xf>
    <xf numFmtId="0" fontId="8" fillId="0" borderId="0" xfId="53" applyFont="1" applyAlignment="1" applyProtection="1">
      <alignment horizontal="left" indent="4"/>
      <protection/>
    </xf>
    <xf numFmtId="0" fontId="18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20" fillId="0" borderId="0" xfId="53" applyFont="1" applyAlignment="1" applyProtection="1">
      <alignment horizontal="left" indent="4"/>
      <protection/>
    </xf>
    <xf numFmtId="0" fontId="21" fillId="0" borderId="0" xfId="53" applyFont="1" applyAlignment="1" applyProtection="1">
      <alignment horizontal="left" indent="4"/>
      <protection/>
    </xf>
    <xf numFmtId="0" fontId="7" fillId="0" borderId="0" xfId="0" applyFont="1" applyAlignment="1">
      <alignment/>
    </xf>
    <xf numFmtId="2" fontId="20" fillId="0" borderId="0" xfId="0" applyNumberFormat="1" applyFont="1" applyAlignment="1">
      <alignment horizontal="right"/>
    </xf>
    <xf numFmtId="0" fontId="23" fillId="0" borderId="0" xfId="53" applyFont="1" applyFill="1" applyAlignment="1" applyProtection="1" quotePrefix="1">
      <alignment/>
      <protection/>
    </xf>
    <xf numFmtId="0" fontId="8" fillId="0" borderId="0" xfId="53" applyAlignment="1" applyProtection="1">
      <alignment horizontal="left" indent="4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53" applyFont="1" applyAlignment="1" applyProtection="1">
      <alignment horizontal="right"/>
      <protection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0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 applyProtection="1">
      <alignment horizontal="right"/>
      <protection locked="0"/>
    </xf>
    <xf numFmtId="173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right"/>
    </xf>
    <xf numFmtId="46" fontId="7" fillId="0" borderId="1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6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0" fontId="23" fillId="0" borderId="0" xfId="53" applyFont="1" applyAlignment="1" applyProtection="1">
      <alignment/>
      <protection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right"/>
    </xf>
    <xf numFmtId="46" fontId="7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27" fillId="0" borderId="0" xfId="53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0" fontId="6" fillId="0" borderId="10" xfId="0" applyNumberFormat="1" applyFont="1" applyFill="1" applyBorder="1" applyAlignment="1">
      <alignment/>
    </xf>
    <xf numFmtId="189" fontId="7" fillId="0" borderId="11" xfId="0" applyNumberFormat="1" applyFont="1" applyBorder="1" applyAlignment="1">
      <alignment horizontal="right"/>
    </xf>
    <xf numFmtId="189" fontId="7" fillId="0" borderId="14" xfId="0" applyNumberFormat="1" applyFont="1" applyBorder="1" applyAlignment="1">
      <alignment horizontal="right"/>
    </xf>
    <xf numFmtId="189" fontId="7" fillId="0" borderId="15" xfId="0" applyNumberFormat="1" applyFont="1" applyBorder="1" applyAlignment="1">
      <alignment horizontal="right"/>
    </xf>
    <xf numFmtId="10" fontId="7" fillId="0" borderId="16" xfId="0" applyNumberFormat="1" applyFont="1" applyFill="1" applyBorder="1" applyAlignment="1">
      <alignment/>
    </xf>
    <xf numFmtId="189" fontId="6" fillId="0" borderId="17" xfId="0" applyNumberFormat="1" applyFont="1" applyBorder="1" applyAlignment="1">
      <alignment horizontal="right"/>
    </xf>
    <xf numFmtId="10" fontId="7" fillId="0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10" fontId="7" fillId="0" borderId="18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21" fontId="0" fillId="0" borderId="0" xfId="0" applyNumberFormat="1" applyFont="1" applyAlignment="1">
      <alignment/>
    </xf>
    <xf numFmtId="21" fontId="6" fillId="0" borderId="10" xfId="0" applyNumberFormat="1" applyFont="1" applyBorder="1" applyAlignment="1">
      <alignment horizontal="center" vertical="center" wrapText="1"/>
    </xf>
    <xf numFmtId="21" fontId="7" fillId="0" borderId="10" xfId="0" applyNumberFormat="1" applyFont="1" applyBorder="1" applyAlignment="1">
      <alignment horizontal="right"/>
    </xf>
    <xf numFmtId="21" fontId="7" fillId="0" borderId="10" xfId="0" applyNumberFormat="1" applyFont="1" applyFill="1" applyBorder="1" applyAlignment="1">
      <alignment horizontal="right"/>
    </xf>
    <xf numFmtId="21" fontId="7" fillId="0" borderId="0" xfId="0" applyNumberFormat="1" applyFont="1" applyBorder="1" applyAlignment="1">
      <alignment horizontal="right"/>
    </xf>
    <xf numFmtId="21" fontId="6" fillId="0" borderId="10" xfId="0" applyNumberFormat="1" applyFont="1" applyBorder="1" applyAlignment="1">
      <alignment horizontal="right"/>
    </xf>
    <xf numFmtId="2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6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21" fontId="0" fillId="0" borderId="0" xfId="0" applyNumberFormat="1" applyAlignment="1">
      <alignment horizontal="right"/>
    </xf>
    <xf numFmtId="21" fontId="3" fillId="0" borderId="0" xfId="0" applyNumberFormat="1" applyFont="1" applyAlignment="1">
      <alignment horizontal="right"/>
    </xf>
    <xf numFmtId="21" fontId="6" fillId="0" borderId="11" xfId="0" applyNumberFormat="1" applyFont="1" applyBorder="1" applyAlignment="1">
      <alignment horizontal="center" vertical="center" wrapText="1"/>
    </xf>
    <xf numFmtId="21" fontId="7" fillId="0" borderId="11" xfId="0" applyNumberFormat="1" applyFont="1" applyFill="1" applyBorder="1" applyAlignment="1">
      <alignment horizontal="right" vertical="center" wrapText="1"/>
    </xf>
    <xf numFmtId="21" fontId="0" fillId="0" borderId="0" xfId="0" applyNumberFormat="1" applyFont="1" applyAlignment="1">
      <alignment horizontal="right"/>
    </xf>
    <xf numFmtId="21" fontId="4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21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 horizontal="right"/>
    </xf>
    <xf numFmtId="173" fontId="6" fillId="0" borderId="12" xfId="0" applyNumberFormat="1" applyFont="1" applyFill="1" applyBorder="1" applyAlignment="1">
      <alignment horizontal="right"/>
    </xf>
    <xf numFmtId="173" fontId="7" fillId="0" borderId="0" xfId="0" applyNumberFormat="1" applyFont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73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89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21" fontId="6" fillId="0" borderId="10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21" fontId="35" fillId="0" borderId="10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21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53" applyAlignment="1" applyProtection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" fillId="0" borderId="11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21" fontId="10" fillId="0" borderId="0" xfId="0" applyNumberFormat="1" applyFont="1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by Rate Period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075"/>
          <c:w val="0.54225"/>
          <c:h val="0.68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ID'!$A$14:$A$16</c:f>
              <c:strCache/>
            </c:strRef>
          </c:cat>
          <c:val>
            <c:numRef>
              <c:f>'Usage Graph Cust ID'!$B$14:$B$16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4415"/>
          <c:w val="0.21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25"/>
          <c:y val="0.23425"/>
          <c:w val="0.5185"/>
          <c:h val="0.648"/>
        </c:manualLayout>
      </c:layout>
      <c:pieChart>
        <c:varyColors val="1"/>
        <c:ser>
          <c:idx val="0"/>
          <c:order val="0"/>
          <c:tx>
            <c:strRef>
              <c:f>'Usage Graph Group 123'!$B$56</c:f>
              <c:strCache>
                <c:ptCount val="1"/>
                <c:pt idx="0">
                  <c:v>Number of Calls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123'!$A$57:$A$62</c:f>
              <c:strCache/>
            </c:strRef>
          </c:cat>
          <c:val>
            <c:numRef>
              <c:f>'Usage Graph Group 123'!$B$57:$B$62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04"/>
          <c:w val="0.31425"/>
          <c:h val="0.7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(Mins.)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7225"/>
          <c:w val="0.48975"/>
          <c:h val="0.6335"/>
        </c:manualLayout>
      </c:layout>
      <c:pieChart>
        <c:varyColors val="1"/>
        <c:ser>
          <c:idx val="0"/>
          <c:order val="0"/>
          <c:tx>
            <c:strRef>
              <c:f>'Usage Graph Group 123'!$B$73</c:f>
              <c:strCache>
                <c:ptCount val="1"/>
                <c:pt idx="0">
                  <c:v>Total Duration (Mins.)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123'!$A$74:$A$79</c:f>
              <c:strCache/>
            </c:strRef>
          </c:cat>
          <c:val>
            <c:numRef>
              <c:f>'Usage Graph Group 123'!$B$74:$B$79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22525"/>
          <c:w val="0.23875"/>
          <c:h val="0.7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7"/>
          <c:y val="0.26525"/>
          <c:w val="0.508"/>
          <c:h val="0.643"/>
        </c:manualLayout>
      </c:layout>
      <c:pieChart>
        <c:varyColors val="1"/>
        <c:ser>
          <c:idx val="0"/>
          <c:order val="0"/>
          <c:tx>
            <c:strRef>
              <c:f>'Usage Graph Group 123'!$B$87</c:f>
              <c:strCache>
                <c:ptCount val="1"/>
                <c:pt idx="0">
                  <c:v>Usage Charges
(ex VAT)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123'!$A$88:$A$93</c:f>
              <c:strCache/>
            </c:strRef>
          </c:cat>
          <c:val>
            <c:numRef>
              <c:f>'Usage Graph Group 123'!$B$88:$B$93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295"/>
          <c:w val="0.238"/>
          <c:h val="0.7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by Rate Period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2225"/>
          <c:w val="0.56425"/>
          <c:h val="0.6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807N00'!$A$16:$A$18</c:f>
              <c:strCache/>
            </c:strRef>
          </c:cat>
          <c:val>
            <c:numRef>
              <c:f>'Usage Graph Account 807N00'!$B$16:$B$18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4455"/>
          <c:w val="0.24825"/>
          <c:h val="0.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by Rate Period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28"/>
          <c:w val="0.52325"/>
          <c:h val="0.63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807N00'!$A$32:$A$34</c:f>
              <c:strCache/>
            </c:strRef>
          </c:cat>
          <c:val>
            <c:numRef>
              <c:f>'Usage Graph Account 807N00'!$B$32:$B$34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47425"/>
          <c:w val="0.224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Usage Charges (ex VAT) by Rate Period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2235"/>
          <c:w val="0.545"/>
          <c:h val="0.68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807N00'!$A$49:$A$51</c:f>
              <c:strCache/>
            </c:strRef>
          </c:cat>
          <c:val>
            <c:numRef>
              <c:f>'Usage Graph Account 807N00'!$B$49:$B$51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4385"/>
          <c:w val="0.220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by Usage Type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2335"/>
          <c:w val="0.50675"/>
          <c:h val="0.6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807N00'!$A$65:$A$70</c:f>
              <c:strCache/>
            </c:strRef>
          </c:cat>
          <c:val>
            <c:numRef>
              <c:f>'Usage Graph Account 807N00'!$B$65:$B$70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57"/>
          <c:w val="0.29925"/>
          <c:h val="0.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by Usage Type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30075"/>
          <c:w val="0.4435"/>
          <c:h val="0.6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807N00'!$A$80:$A$85</c:f>
              <c:strCache/>
            </c:strRef>
          </c:cat>
          <c:val>
            <c:numRef>
              <c:f>'Usage Graph Account 807N00'!$B$80:$B$85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5"/>
          <c:y val="0.1845"/>
          <c:w val="0.39075"/>
          <c:h val="0.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Usage Charges (ex VAT) by Usage Type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62"/>
          <c:w val="0.4705"/>
          <c:h val="0.60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Account 807N00'!$A$94:$A$105</c:f>
              <c:strCache/>
            </c:strRef>
          </c:cat>
          <c:val>
            <c:numRef>
              <c:f>'Usage Graph Account 807N00'!$B$94:$B$105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5"/>
          <c:y val="0.18225"/>
          <c:w val="0.384"/>
          <c:h val="0.8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by Rate Period
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8125"/>
          <c:w val="0.49625"/>
          <c:h val="0.6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ID'!$A$30:$A$32</c:f>
              <c:strCache/>
            </c:strRef>
          </c:cat>
          <c:val>
            <c:numRef>
              <c:f>'Usage Graph Cust ID'!$B$30:$B$32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7175"/>
          <c:w val="0.2142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Usage Charges (ex VAT) by Rate Period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22075"/>
          <c:w val="0.5285"/>
          <c:h val="0.68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ID'!$A$47:$A$49</c:f>
              <c:strCache/>
            </c:strRef>
          </c:cat>
          <c:val>
            <c:numRef>
              <c:f>'Usage Graph Cust ID'!$B$47:$B$49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4415"/>
          <c:w val="0.20925"/>
          <c:h val="0.2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by Usage Type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46"/>
          <c:w val="0.41975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ID'!$A$63:$A$67</c:f>
              <c:strCache/>
            </c:strRef>
          </c:cat>
          <c:val>
            <c:numRef>
              <c:f>'Usage Graph Cust ID'!$B$63:$B$67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13625"/>
          <c:w val="0.28325"/>
          <c:h val="0.8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by Usage Type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31925"/>
          <c:w val="0.39925"/>
          <c:h val="0.59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ID'!$A$78:$A$81</c:f>
              <c:strCache/>
            </c:strRef>
          </c:cat>
          <c:val>
            <c:numRef>
              <c:f>'Usage Graph Cust ID'!$B$78:$B$81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267"/>
          <c:w val="0.30025"/>
          <c:h val="0.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Usage Charges (ex VAT) by Usage Type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246"/>
          <c:w val="0.44125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Cust ID'!$A$90:$A$94</c:f>
              <c:strCache/>
            </c:strRef>
          </c:cat>
          <c:val>
            <c:numRef>
              <c:f>'Usage Graph Cust ID'!$B$90:$B$94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3625"/>
          <c:w val="0.29725"/>
          <c:h val="0.8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8"/>
          <c:y val="0.23375"/>
          <c:w val="0.47125"/>
          <c:h val="0.661"/>
        </c:manualLayout>
      </c:layout>
      <c:pieChart>
        <c:varyColors val="1"/>
        <c:ser>
          <c:idx val="0"/>
          <c:order val="0"/>
          <c:tx>
            <c:strRef>
              <c:f>'Usage Graph Group 123'!$B$11</c:f>
              <c:strCache>
                <c:ptCount val="1"/>
                <c:pt idx="0">
                  <c:v>Number of Calls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123'!$A$12:$A$14</c:f>
              <c:strCache/>
            </c:strRef>
          </c:cat>
          <c:val>
            <c:numRef>
              <c:f>'Usage Graph Group 123'!$B$12:$B$14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45025"/>
          <c:w val="0.19575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Duration (Mins.)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(Voice Only)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25"/>
          <c:y val="0.29225"/>
          <c:w val="0.44225"/>
          <c:h val="0.60825"/>
        </c:manualLayout>
      </c:layout>
      <c:pieChart>
        <c:varyColors val="1"/>
        <c:ser>
          <c:idx val="0"/>
          <c:order val="0"/>
          <c:tx>
            <c:strRef>
              <c:f>'Usage Graph Group 123'!$B$23</c:f>
              <c:strCache>
                <c:ptCount val="1"/>
                <c:pt idx="0">
                  <c:v>Total Duration (Mins.)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123'!$A$24:$A$26</c:f>
              <c:strCache/>
            </c:strRef>
          </c:cat>
          <c:val>
            <c:numRef>
              <c:f>'Usage Graph Group 123'!$B$24:$B$26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4795"/>
          <c:w val="0.2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7225"/>
          <c:y val="0.2855"/>
          <c:w val="0.4425"/>
          <c:h val="0.61725"/>
        </c:manualLayout>
      </c:layout>
      <c:pieChart>
        <c:varyColors val="1"/>
        <c:ser>
          <c:idx val="0"/>
          <c:order val="0"/>
          <c:tx>
            <c:strRef>
              <c:f>'Usage Graph Group 123'!$B$40</c:f>
              <c:strCache>
                <c:ptCount val="1"/>
                <c:pt idx="0">
                  <c:v>Usage Charges
(ex VAT)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'Usage Graph Group 123'!$A$41:$A$43</c:f>
              <c:strCache/>
            </c:strRef>
          </c:cat>
          <c:val>
            <c:numRef>
              <c:f>'Usage Graph Group 123'!$B$41:$B$43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48"/>
          <c:w val="0.192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0</xdr:rowOff>
    </xdr:from>
    <xdr:to>
      <xdr:col>7</xdr:col>
      <xdr:colOff>171450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152775" y="2095500"/>
        <a:ext cx="28765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28</xdr:row>
      <xdr:rowOff>0</xdr:rowOff>
    </xdr:from>
    <xdr:to>
      <xdr:col>7</xdr:col>
      <xdr:colOff>200025</xdr:colOff>
      <xdr:row>41</xdr:row>
      <xdr:rowOff>57150</xdr:rowOff>
    </xdr:to>
    <xdr:graphicFrame>
      <xdr:nvGraphicFramePr>
        <xdr:cNvPr id="2" name="Chart 3"/>
        <xdr:cNvGraphicFramePr/>
      </xdr:nvGraphicFramePr>
      <xdr:xfrm>
        <a:off x="3171825" y="4810125"/>
        <a:ext cx="28860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45</xdr:row>
      <xdr:rowOff>0</xdr:rowOff>
    </xdr:from>
    <xdr:to>
      <xdr:col>7</xdr:col>
      <xdr:colOff>247650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3152775" y="7686675"/>
        <a:ext cx="29527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61</xdr:row>
      <xdr:rowOff>0</xdr:rowOff>
    </xdr:from>
    <xdr:to>
      <xdr:col>7</xdr:col>
      <xdr:colOff>238125</xdr:colOff>
      <xdr:row>72</xdr:row>
      <xdr:rowOff>0</xdr:rowOff>
    </xdr:to>
    <xdr:graphicFrame>
      <xdr:nvGraphicFramePr>
        <xdr:cNvPr id="4" name="Chart 5"/>
        <xdr:cNvGraphicFramePr/>
      </xdr:nvGraphicFramePr>
      <xdr:xfrm>
        <a:off x="3152775" y="10401300"/>
        <a:ext cx="29432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75</xdr:row>
      <xdr:rowOff>0</xdr:rowOff>
    </xdr:from>
    <xdr:to>
      <xdr:col>7</xdr:col>
      <xdr:colOff>76200</xdr:colOff>
      <xdr:row>86</xdr:row>
      <xdr:rowOff>0</xdr:rowOff>
    </xdr:to>
    <xdr:graphicFrame>
      <xdr:nvGraphicFramePr>
        <xdr:cNvPr id="5" name="Chart 6"/>
        <xdr:cNvGraphicFramePr/>
      </xdr:nvGraphicFramePr>
      <xdr:xfrm>
        <a:off x="3152775" y="12792075"/>
        <a:ext cx="278130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57150</xdr:colOff>
      <xdr:row>88</xdr:row>
      <xdr:rowOff>0</xdr:rowOff>
    </xdr:from>
    <xdr:to>
      <xdr:col>7</xdr:col>
      <xdr:colOff>104775</xdr:colOff>
      <xdr:row>99</xdr:row>
      <xdr:rowOff>0</xdr:rowOff>
    </xdr:to>
    <xdr:graphicFrame>
      <xdr:nvGraphicFramePr>
        <xdr:cNvPr id="6" name="Chart 7"/>
        <xdr:cNvGraphicFramePr/>
      </xdr:nvGraphicFramePr>
      <xdr:xfrm>
        <a:off x="3152775" y="15020925"/>
        <a:ext cx="28098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</xdr:row>
      <xdr:rowOff>9525</xdr:rowOff>
    </xdr:from>
    <xdr:to>
      <xdr:col>6</xdr:col>
      <xdr:colOff>571500</xdr:colOff>
      <xdr:row>20</xdr:row>
      <xdr:rowOff>104775</xdr:rowOff>
    </xdr:to>
    <xdr:graphicFrame>
      <xdr:nvGraphicFramePr>
        <xdr:cNvPr id="1" name="Chart 21"/>
        <xdr:cNvGraphicFramePr/>
      </xdr:nvGraphicFramePr>
      <xdr:xfrm>
        <a:off x="3733800" y="1809750"/>
        <a:ext cx="23717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22</xdr:row>
      <xdr:rowOff>9525</xdr:rowOff>
    </xdr:from>
    <xdr:to>
      <xdr:col>6</xdr:col>
      <xdr:colOff>552450</xdr:colOff>
      <xdr:row>31</xdr:row>
      <xdr:rowOff>142875</xdr:rowOff>
    </xdr:to>
    <xdr:graphicFrame>
      <xdr:nvGraphicFramePr>
        <xdr:cNvPr id="2" name="Chart 22"/>
        <xdr:cNvGraphicFramePr/>
      </xdr:nvGraphicFramePr>
      <xdr:xfrm>
        <a:off x="3762375" y="3752850"/>
        <a:ext cx="23241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590550</xdr:colOff>
      <xdr:row>39</xdr:row>
      <xdr:rowOff>19050</xdr:rowOff>
    </xdr:from>
    <xdr:to>
      <xdr:col>6</xdr:col>
      <xdr:colOff>561975</xdr:colOff>
      <xdr:row>49</xdr:row>
      <xdr:rowOff>28575</xdr:rowOff>
    </xdr:to>
    <xdr:graphicFrame>
      <xdr:nvGraphicFramePr>
        <xdr:cNvPr id="3" name="Chart 23"/>
        <xdr:cNvGraphicFramePr/>
      </xdr:nvGraphicFramePr>
      <xdr:xfrm>
        <a:off x="3686175" y="6638925"/>
        <a:ext cx="24098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600075</xdr:colOff>
      <xdr:row>54</xdr:row>
      <xdr:rowOff>104775</xdr:rowOff>
    </xdr:from>
    <xdr:to>
      <xdr:col>6</xdr:col>
      <xdr:colOff>581025</xdr:colOff>
      <xdr:row>66</xdr:row>
      <xdr:rowOff>114300</xdr:rowOff>
    </xdr:to>
    <xdr:graphicFrame>
      <xdr:nvGraphicFramePr>
        <xdr:cNvPr id="4" name="Chart 24"/>
        <xdr:cNvGraphicFramePr/>
      </xdr:nvGraphicFramePr>
      <xdr:xfrm>
        <a:off x="3695700" y="9277350"/>
        <a:ext cx="24193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72</xdr:row>
      <xdr:rowOff>38100</xdr:rowOff>
    </xdr:from>
    <xdr:to>
      <xdr:col>7</xdr:col>
      <xdr:colOff>19050</xdr:colOff>
      <xdr:row>83</xdr:row>
      <xdr:rowOff>38100</xdr:rowOff>
    </xdr:to>
    <xdr:graphicFrame>
      <xdr:nvGraphicFramePr>
        <xdr:cNvPr id="5" name="Chart 25"/>
        <xdr:cNvGraphicFramePr/>
      </xdr:nvGraphicFramePr>
      <xdr:xfrm>
        <a:off x="3724275" y="12125325"/>
        <a:ext cx="243840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600075</xdr:colOff>
      <xdr:row>85</xdr:row>
      <xdr:rowOff>152400</xdr:rowOff>
    </xdr:from>
    <xdr:to>
      <xdr:col>7</xdr:col>
      <xdr:colOff>0</xdr:colOff>
      <xdr:row>97</xdr:row>
      <xdr:rowOff>38100</xdr:rowOff>
    </xdr:to>
    <xdr:graphicFrame>
      <xdr:nvGraphicFramePr>
        <xdr:cNvPr id="6" name="Chart 26"/>
        <xdr:cNvGraphicFramePr/>
      </xdr:nvGraphicFramePr>
      <xdr:xfrm>
        <a:off x="3695700" y="14468475"/>
        <a:ext cx="24479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24</xdr:row>
      <xdr:rowOff>76200</xdr:rowOff>
    </xdr:from>
    <xdr:ext cx="104775" cy="200025"/>
    <xdr:sp>
      <xdr:nvSpPr>
        <xdr:cNvPr id="1" name="Text Box 32"/>
        <xdr:cNvSpPr txBox="1">
          <a:spLocks noChangeArrowheads="1"/>
        </xdr:cNvSpPr>
      </xdr:nvSpPr>
      <xdr:spPr>
        <a:xfrm>
          <a:off x="3267075" y="4610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7</xdr:col>
      <xdr:colOff>28575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3152775" y="2419350"/>
        <a:ext cx="27336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30</xdr:row>
      <xdr:rowOff>0</xdr:rowOff>
    </xdr:from>
    <xdr:to>
      <xdr:col>7</xdr:col>
      <xdr:colOff>57150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3152775" y="5133975"/>
        <a:ext cx="27622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47</xdr:row>
      <xdr:rowOff>0</xdr:rowOff>
    </xdr:from>
    <xdr:to>
      <xdr:col>7</xdr:col>
      <xdr:colOff>104775</xdr:colOff>
      <xdr:row>60</xdr:row>
      <xdr:rowOff>28575</xdr:rowOff>
    </xdr:to>
    <xdr:graphicFrame>
      <xdr:nvGraphicFramePr>
        <xdr:cNvPr id="3" name="Chart 4"/>
        <xdr:cNvGraphicFramePr/>
      </xdr:nvGraphicFramePr>
      <xdr:xfrm>
        <a:off x="3152775" y="8010525"/>
        <a:ext cx="28098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63</xdr:row>
      <xdr:rowOff>0</xdr:rowOff>
    </xdr:from>
    <xdr:to>
      <xdr:col>7</xdr:col>
      <xdr:colOff>85725</xdr:colOff>
      <xdr:row>75</xdr:row>
      <xdr:rowOff>57150</xdr:rowOff>
    </xdr:to>
    <xdr:graphicFrame>
      <xdr:nvGraphicFramePr>
        <xdr:cNvPr id="4" name="Chart 5"/>
        <xdr:cNvGraphicFramePr/>
      </xdr:nvGraphicFramePr>
      <xdr:xfrm>
        <a:off x="3152775" y="10725150"/>
        <a:ext cx="27908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78</xdr:row>
      <xdr:rowOff>0</xdr:rowOff>
    </xdr:from>
    <xdr:to>
      <xdr:col>7</xdr:col>
      <xdr:colOff>85725</xdr:colOff>
      <xdr:row>89</xdr:row>
      <xdr:rowOff>142875</xdr:rowOff>
    </xdr:to>
    <xdr:graphicFrame>
      <xdr:nvGraphicFramePr>
        <xdr:cNvPr id="5" name="Chart 6"/>
        <xdr:cNvGraphicFramePr/>
      </xdr:nvGraphicFramePr>
      <xdr:xfrm>
        <a:off x="3152775" y="13277850"/>
        <a:ext cx="279082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</xdr:colOff>
      <xdr:row>92</xdr:row>
      <xdr:rowOff>0</xdr:rowOff>
    </xdr:from>
    <xdr:to>
      <xdr:col>7</xdr:col>
      <xdr:colOff>123825</xdr:colOff>
      <xdr:row>105</xdr:row>
      <xdr:rowOff>0</xdr:rowOff>
    </xdr:to>
    <xdr:graphicFrame>
      <xdr:nvGraphicFramePr>
        <xdr:cNvPr id="6" name="Chart 7"/>
        <xdr:cNvGraphicFramePr/>
      </xdr:nvGraphicFramePr>
      <xdr:xfrm>
        <a:off x="3143250" y="15668625"/>
        <a:ext cx="283845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75" zoomScaleNormal="75" zoomScaleSheetLayoutView="100" zoomScalePageLayoutView="0" workbookViewId="0" topLeftCell="A16">
      <selection activeCell="B15" sqref="B15:H15"/>
    </sheetView>
  </sheetViews>
  <sheetFormatPr defaultColWidth="9.140625" defaultRowHeight="12.75"/>
  <cols>
    <col min="1" max="1" width="4.28125" style="0" customWidth="1"/>
    <col min="2" max="8" width="10.57421875" style="0" customWidth="1"/>
    <col min="9" max="9" width="4.28125" style="0" customWidth="1"/>
  </cols>
  <sheetData>
    <row r="1" spans="1:23" ht="62.25" customHeight="1">
      <c r="A1" s="193" t="s">
        <v>64</v>
      </c>
      <c r="B1" s="194"/>
      <c r="C1" s="194"/>
      <c r="D1" s="194"/>
      <c r="E1" s="194"/>
      <c r="F1" s="194"/>
      <c r="G1" s="194"/>
      <c r="H1" s="194"/>
      <c r="I1" s="194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5">
      <c r="A3" s="59" t="s">
        <v>47</v>
      </c>
      <c r="B3" s="56"/>
      <c r="C3" s="58"/>
      <c r="D3" s="56"/>
      <c r="E3" s="58"/>
      <c r="F3" s="58"/>
      <c r="G3" s="58"/>
      <c r="H3" s="5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">
      <c r="A4" s="59" t="s">
        <v>67</v>
      </c>
      <c r="B4" s="58"/>
      <c r="C4" s="58"/>
      <c r="D4" s="58"/>
      <c r="E4" s="58"/>
      <c r="F4" s="58"/>
      <c r="G4" s="58"/>
      <c r="H4" s="5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2.75">
      <c r="A5" s="58"/>
      <c r="B5" s="58"/>
      <c r="C5" s="58"/>
      <c r="D5" s="58"/>
      <c r="E5" s="58"/>
      <c r="F5" s="58"/>
      <c r="G5" s="58"/>
      <c r="H5" s="58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12.75">
      <c r="A6" s="58"/>
      <c r="B6" s="58"/>
      <c r="C6" s="58"/>
      <c r="D6" s="58"/>
      <c r="E6" s="58"/>
      <c r="F6" s="58"/>
      <c r="G6" s="58"/>
      <c r="H6" s="58"/>
      <c r="I6" s="57" t="s">
        <v>163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2.75">
      <c r="A7" s="58"/>
      <c r="B7" s="58"/>
      <c r="C7" s="58"/>
      <c r="D7" s="58"/>
      <c r="E7" s="58"/>
      <c r="F7" s="58"/>
      <c r="G7" s="58"/>
      <c r="H7" s="58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12.75">
      <c r="A8" s="58"/>
      <c r="B8" s="58"/>
      <c r="C8" s="58"/>
      <c r="D8" s="58"/>
      <c r="E8" s="58"/>
      <c r="F8" s="58"/>
      <c r="G8" s="58"/>
      <c r="H8" s="5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2.75">
      <c r="A9" s="58"/>
      <c r="B9" s="58"/>
      <c r="C9" s="58"/>
      <c r="D9" s="58"/>
      <c r="E9" s="58"/>
      <c r="F9" s="58"/>
      <c r="G9" s="58"/>
      <c r="H9" s="58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12.75">
      <c r="A10" s="58"/>
      <c r="B10" s="58"/>
      <c r="C10" s="58"/>
      <c r="D10" s="58"/>
      <c r="E10" s="58"/>
      <c r="F10" s="58"/>
      <c r="G10" s="58"/>
      <c r="H10" s="58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12.75">
      <c r="A11" s="58"/>
      <c r="B11" s="58"/>
      <c r="C11" s="58"/>
      <c r="D11" s="58"/>
      <c r="E11" s="58"/>
      <c r="F11" s="58"/>
      <c r="G11" s="58"/>
      <c r="H11" s="58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2.75">
      <c r="A12" s="58"/>
      <c r="B12" s="58"/>
      <c r="C12" s="58"/>
      <c r="D12" s="58"/>
      <c r="E12" s="58"/>
      <c r="F12" s="58"/>
      <c r="G12" s="58"/>
      <c r="H12" s="58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12.75">
      <c r="A13" s="58"/>
      <c r="B13" s="58"/>
      <c r="C13" s="58"/>
      <c r="D13" s="58"/>
      <c r="E13" s="58"/>
      <c r="F13" s="58"/>
      <c r="G13" s="58"/>
      <c r="H13" s="5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2.75">
      <c r="A14" s="58"/>
      <c r="B14" s="58"/>
      <c r="C14" s="58"/>
      <c r="D14" s="58"/>
      <c r="E14" s="58"/>
      <c r="F14" s="58"/>
      <c r="G14" s="58"/>
      <c r="H14" s="5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240.75" customHeight="1">
      <c r="A15" s="58"/>
      <c r="B15" s="195" t="s">
        <v>142</v>
      </c>
      <c r="C15" s="195"/>
      <c r="D15" s="195"/>
      <c r="E15" s="195"/>
      <c r="F15" s="195"/>
      <c r="G15" s="195"/>
      <c r="H15" s="19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ht="12.75">
      <c r="A16" s="58"/>
      <c r="B16" s="58"/>
      <c r="C16" s="58"/>
      <c r="D16" s="58"/>
      <c r="E16" s="58"/>
      <c r="F16" s="58"/>
      <c r="G16" s="58"/>
      <c r="H16" s="5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12.75">
      <c r="A17" s="58"/>
      <c r="B17" s="58"/>
      <c r="C17" s="58"/>
      <c r="D17" s="58"/>
      <c r="E17" s="58"/>
      <c r="F17" s="58"/>
      <c r="G17" s="58"/>
      <c r="H17" s="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2.75">
      <c r="A18" s="58"/>
      <c r="B18" s="58"/>
      <c r="C18" s="58"/>
      <c r="D18" s="58"/>
      <c r="E18" s="58"/>
      <c r="F18" s="58"/>
      <c r="G18" s="58"/>
      <c r="H18" s="5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12.75">
      <c r="A19" s="58"/>
      <c r="B19" s="58"/>
      <c r="C19" s="58"/>
      <c r="D19" s="58"/>
      <c r="E19" s="58"/>
      <c r="F19" s="58"/>
      <c r="G19" s="58"/>
      <c r="H19" s="5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ht="12.75">
      <c r="A20" s="58"/>
      <c r="B20" s="58"/>
      <c r="C20" s="58"/>
      <c r="D20" s="58"/>
      <c r="E20" s="58"/>
      <c r="F20" s="58"/>
      <c r="G20" s="58"/>
      <c r="H20" s="5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ht="12.75">
      <c r="A21" s="58"/>
      <c r="B21" s="58"/>
      <c r="C21" s="58"/>
      <c r="D21" s="58"/>
      <c r="E21" s="58"/>
      <c r="F21" s="58"/>
      <c r="G21" s="58"/>
      <c r="H21" s="58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2.75">
      <c r="A22" s="58"/>
      <c r="B22" s="58"/>
      <c r="C22" s="58"/>
      <c r="D22" s="58"/>
      <c r="E22" s="58"/>
      <c r="F22" s="58"/>
      <c r="G22" s="58"/>
      <c r="H22" s="58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2.75">
      <c r="A23" s="58"/>
      <c r="B23" s="58"/>
      <c r="C23" s="58"/>
      <c r="D23" s="58"/>
      <c r="E23" s="58"/>
      <c r="F23" s="58"/>
      <c r="G23" s="58"/>
      <c r="H23" s="58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</sheetData>
  <sheetProtection/>
  <mergeCells count="2">
    <mergeCell ref="A1:I1"/>
    <mergeCell ref="B15:H15"/>
  </mergeCells>
  <printOptions horizontalCentered="1"/>
  <pageMargins left="0.75" right="0.75" top="1" bottom="1" header="0.5" footer="0.5"/>
  <pageSetup fitToHeight="0" fitToWidth="1" horizontalDpi="360" verticalDpi="360" orientation="portrait" paperSize="9" r:id="rId1"/>
  <headerFooter alignWithMargins="0">
    <oddFooter>&amp;LPage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zoomScaleSheetLayoutView="75" zoomScalePageLayoutView="0" workbookViewId="0" topLeftCell="A1">
      <selection activeCell="M38" sqref="M38"/>
    </sheetView>
  </sheetViews>
  <sheetFormatPr defaultColWidth="9.140625" defaultRowHeight="12.75"/>
  <cols>
    <col min="1" max="1" width="12.140625" style="3" customWidth="1"/>
    <col min="2" max="3" width="11.7109375" style="3" customWidth="1"/>
    <col min="4" max="4" width="27.00390625" style="3" customWidth="1"/>
    <col min="5" max="5" width="8.28125" style="3" customWidth="1"/>
    <col min="6" max="7" width="11.7109375" style="146" customWidth="1"/>
    <col min="8" max="12" width="10.28125" style="3" customWidth="1"/>
    <col min="13" max="13" width="12.7109375" style="3" customWidth="1"/>
    <col min="14" max="14" width="9.140625" style="3" customWidth="1"/>
    <col min="15" max="15" width="10.28125" style="42" hidden="1" customWidth="1"/>
    <col min="16" max="16" width="8.28125" style="3" hidden="1" customWidth="1"/>
    <col min="17" max="17" width="5.421875" style="3" hidden="1" customWidth="1"/>
    <col min="18" max="16384" width="9.140625" style="3" customWidth="1"/>
  </cols>
  <sheetData>
    <row r="1" spans="1:15" ht="24.75" customHeight="1">
      <c r="A1" s="198" t="s">
        <v>166</v>
      </c>
      <c r="B1" s="198"/>
      <c r="C1" s="198"/>
      <c r="D1" s="199"/>
      <c r="E1" s="199"/>
      <c r="F1" s="199"/>
      <c r="G1" s="199"/>
      <c r="H1" s="199"/>
      <c r="I1" s="199"/>
      <c r="J1" s="199"/>
      <c r="K1" s="199"/>
      <c r="L1" s="197"/>
      <c r="M1" s="197"/>
      <c r="O1" s="3"/>
    </row>
    <row r="2" ht="12.75" customHeight="1"/>
    <row r="3" spans="1:13" ht="15" customHeight="1">
      <c r="A3" s="77" t="s">
        <v>47</v>
      </c>
      <c r="B3" s="77"/>
      <c r="C3" s="77"/>
      <c r="D3" s="23"/>
      <c r="E3" s="23"/>
      <c r="F3" s="147"/>
      <c r="G3" s="147"/>
      <c r="H3" s="23"/>
      <c r="I3" s="23"/>
      <c r="J3" s="23"/>
      <c r="K3" s="23"/>
      <c r="L3" s="23"/>
      <c r="M3" s="23"/>
    </row>
    <row r="4" spans="1:13" ht="12.75" customHeight="1">
      <c r="A4" s="29" t="s">
        <v>67</v>
      </c>
      <c r="B4" s="29"/>
      <c r="C4" s="29"/>
      <c r="D4" s="23"/>
      <c r="E4" s="23"/>
      <c r="F4" s="147"/>
      <c r="G4" s="147"/>
      <c r="H4" s="23"/>
      <c r="I4" s="23"/>
      <c r="J4" s="23"/>
      <c r="K4" s="23"/>
      <c r="L4" s="24"/>
      <c r="M4" s="24"/>
    </row>
    <row r="5" spans="1:13" ht="12.75" customHeight="1">
      <c r="A5" s="29" t="s">
        <v>52</v>
      </c>
      <c r="B5" s="29"/>
      <c r="C5" s="29"/>
      <c r="D5" s="23"/>
      <c r="E5" s="23"/>
      <c r="F5" s="147"/>
      <c r="G5" s="147"/>
      <c r="H5" s="23"/>
      <c r="I5" s="23"/>
      <c r="J5" s="23"/>
      <c r="K5" s="23"/>
      <c r="L5" s="24"/>
      <c r="M5" s="24"/>
    </row>
    <row r="6" spans="1:13" ht="12.75" customHeight="1">
      <c r="A6" s="16"/>
      <c r="B6" s="16"/>
      <c r="C6" s="16"/>
      <c r="D6" s="23"/>
      <c r="E6" s="23"/>
      <c r="F6" s="147"/>
      <c r="G6" s="147"/>
      <c r="H6" s="23"/>
      <c r="I6" s="23"/>
      <c r="J6" s="23"/>
      <c r="K6" s="23"/>
      <c r="L6" s="24"/>
      <c r="M6" s="78"/>
    </row>
    <row r="7" spans="1:13" ht="12.75" customHeight="1">
      <c r="A7" s="16"/>
      <c r="B7" s="16"/>
      <c r="C7" s="16"/>
      <c r="D7" s="23"/>
      <c r="E7" s="23"/>
      <c r="F7" s="147"/>
      <c r="G7" s="147"/>
      <c r="H7" s="23"/>
      <c r="I7" s="23"/>
      <c r="J7" s="15"/>
      <c r="K7" s="15"/>
      <c r="L7" s="15"/>
      <c r="M7" s="14" t="s">
        <v>63</v>
      </c>
    </row>
    <row r="8" spans="1:13" ht="12.75" customHeight="1">
      <c r="A8" s="16"/>
      <c r="B8" s="16"/>
      <c r="C8" s="16"/>
      <c r="D8" s="23"/>
      <c r="E8" s="23"/>
      <c r="F8" s="147"/>
      <c r="G8" s="147"/>
      <c r="H8" s="23"/>
      <c r="I8" s="23"/>
      <c r="J8" s="15"/>
      <c r="K8" s="15"/>
      <c r="L8" s="15"/>
      <c r="M8" s="14" t="s">
        <v>130</v>
      </c>
    </row>
    <row r="9" spans="1:16" ht="12.75" customHeight="1">
      <c r="A9" s="16"/>
      <c r="B9" s="16"/>
      <c r="C9" s="16"/>
      <c r="D9" s="23"/>
      <c r="E9" s="23"/>
      <c r="F9" s="147"/>
      <c r="G9" s="147"/>
      <c r="H9" s="23"/>
      <c r="I9" s="23"/>
      <c r="J9" s="19"/>
      <c r="K9" s="19"/>
      <c r="L9" s="19"/>
      <c r="M9" s="2" t="s">
        <v>163</v>
      </c>
      <c r="N9" s="2"/>
      <c r="O9" s="43"/>
      <c r="P9" s="15"/>
    </row>
    <row r="10" spans="1:16" ht="12.75" customHeight="1">
      <c r="A10" s="16"/>
      <c r="B10" s="16"/>
      <c r="C10" s="16"/>
      <c r="D10" s="23"/>
      <c r="E10" s="23"/>
      <c r="F10" s="147"/>
      <c r="G10" s="147"/>
      <c r="H10" s="23"/>
      <c r="I10" s="23"/>
      <c r="J10" s="19"/>
      <c r="K10" s="19"/>
      <c r="L10" s="19"/>
      <c r="M10" s="2"/>
      <c r="N10" s="2"/>
      <c r="O10" s="43"/>
      <c r="P10" s="15"/>
    </row>
    <row r="11" spans="1:13" ht="12.75" customHeight="1">
      <c r="A11" s="2"/>
      <c r="B11" s="2"/>
      <c r="C11" s="2"/>
      <c r="D11" s="23"/>
      <c r="E11" s="23"/>
      <c r="F11" s="147"/>
      <c r="G11" s="147"/>
      <c r="H11" s="23"/>
      <c r="I11" s="23"/>
      <c r="J11" s="79"/>
      <c r="K11" s="79"/>
      <c r="L11" s="79"/>
      <c r="M11" s="79"/>
    </row>
    <row r="12" spans="1:13" ht="15">
      <c r="A12" s="206" t="s">
        <v>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5">
      <c r="A13" s="80"/>
      <c r="B13" s="80"/>
      <c r="C13" s="80"/>
      <c r="D13" s="23"/>
      <c r="E13" s="23"/>
      <c r="F13" s="147"/>
      <c r="G13" s="147"/>
      <c r="H13" s="23"/>
      <c r="I13" s="23"/>
      <c r="J13" s="23"/>
      <c r="K13" s="23"/>
      <c r="L13" s="18"/>
      <c r="M13" s="18"/>
    </row>
    <row r="14" spans="1:15" s="1" customFormat="1" ht="54.75" customHeight="1">
      <c r="A14" s="97" t="s">
        <v>50</v>
      </c>
      <c r="B14" s="97" t="s">
        <v>104</v>
      </c>
      <c r="C14" s="97" t="s">
        <v>69</v>
      </c>
      <c r="D14" s="141" t="s">
        <v>48</v>
      </c>
      <c r="E14" s="7" t="s">
        <v>4</v>
      </c>
      <c r="F14" s="148" t="s">
        <v>51</v>
      </c>
      <c r="G14" s="192" t="s">
        <v>154</v>
      </c>
      <c r="H14" s="7" t="s">
        <v>54</v>
      </c>
      <c r="I14" s="7" t="s">
        <v>56</v>
      </c>
      <c r="J14" s="7" t="s">
        <v>1</v>
      </c>
      <c r="K14" s="7" t="s">
        <v>152</v>
      </c>
      <c r="L14" s="7" t="s">
        <v>0</v>
      </c>
      <c r="M14" s="7" t="s">
        <v>57</v>
      </c>
      <c r="O14" s="44"/>
    </row>
    <row r="15" spans="1:13" ht="12.75">
      <c r="A15" s="81">
        <v>9603500000</v>
      </c>
      <c r="B15" s="81"/>
      <c r="C15" s="81"/>
      <c r="D15" s="116" t="s">
        <v>131</v>
      </c>
      <c r="E15" s="83">
        <v>55</v>
      </c>
      <c r="F15" s="149">
        <v>0.19305555555555554</v>
      </c>
      <c r="G15" s="179">
        <v>0.19305555555555554</v>
      </c>
      <c r="H15" s="51">
        <v>24.67</v>
      </c>
      <c r="I15" s="51">
        <v>29.22</v>
      </c>
      <c r="J15" s="50">
        <v>0</v>
      </c>
      <c r="K15" s="50">
        <f>SUM(H15:J15)</f>
        <v>53.89</v>
      </c>
      <c r="L15" s="51">
        <f>SUM(H26:J26)*0.275</f>
        <v>6.784250000000001</v>
      </c>
      <c r="M15" s="52">
        <f aca="true" t="shared" si="0" ref="M15:M31">SUM(H15:L15)-K15</f>
        <v>60.67425</v>
      </c>
    </row>
    <row r="16" spans="1:13" ht="12.75">
      <c r="A16" s="81">
        <v>9610540000</v>
      </c>
      <c r="B16" s="81"/>
      <c r="C16" s="81"/>
      <c r="D16" s="116" t="s">
        <v>132</v>
      </c>
      <c r="E16" s="83">
        <v>120</v>
      </c>
      <c r="F16" s="149">
        <v>0.2888888888888889</v>
      </c>
      <c r="G16" s="179">
        <v>0.2888888888888889</v>
      </c>
      <c r="H16" s="51">
        <v>49.67</v>
      </c>
      <c r="I16" s="51">
        <v>0</v>
      </c>
      <c r="J16" s="50">
        <v>0</v>
      </c>
      <c r="K16" s="50">
        <f>SUM(H16:J16)</f>
        <v>49.67</v>
      </c>
      <c r="L16" s="51">
        <f>SUM(H26:J26)*0.275</f>
        <v>6.784250000000001</v>
      </c>
      <c r="M16" s="52">
        <f t="shared" si="0"/>
        <v>56.45425</v>
      </c>
    </row>
    <row r="17" spans="1:13" ht="12.75">
      <c r="A17" s="81">
        <v>9610700000</v>
      </c>
      <c r="B17" s="81"/>
      <c r="C17" s="81"/>
      <c r="D17" s="116" t="s">
        <v>133</v>
      </c>
      <c r="E17" s="83">
        <v>83</v>
      </c>
      <c r="F17" s="149">
        <v>0.22708333333333333</v>
      </c>
      <c r="G17" s="179">
        <v>0.22708333333333333</v>
      </c>
      <c r="H17" s="51">
        <v>24.67</v>
      </c>
      <c r="I17" s="51">
        <v>25.02</v>
      </c>
      <c r="J17" s="50">
        <v>0</v>
      </c>
      <c r="K17" s="50">
        <f>SUM(K15:K16)</f>
        <v>103.56</v>
      </c>
      <c r="L17" s="51">
        <f>SUM(H26:J26)*0.275</f>
        <v>6.784250000000001</v>
      </c>
      <c r="M17" s="52">
        <f t="shared" si="0"/>
        <v>56.47425000000001</v>
      </c>
    </row>
    <row r="18" spans="1:13" ht="12.75">
      <c r="A18" s="81">
        <v>9611110000</v>
      </c>
      <c r="B18" s="81"/>
      <c r="C18" s="81"/>
      <c r="D18" s="116" t="s">
        <v>134</v>
      </c>
      <c r="E18" s="83">
        <v>45</v>
      </c>
      <c r="F18" s="149">
        <v>0.1173611111111111</v>
      </c>
      <c r="G18" s="179">
        <v>0.1173611111111111</v>
      </c>
      <c r="H18" s="51">
        <v>74.67</v>
      </c>
      <c r="I18" s="51">
        <v>0</v>
      </c>
      <c r="J18" s="50">
        <v>0</v>
      </c>
      <c r="K18" s="50">
        <f aca="true" t="shared" si="1" ref="K18:K31">SUM(H18:J18)</f>
        <v>74.67</v>
      </c>
      <c r="L18" s="51">
        <f>SUM(H28:J28)*0.275</f>
        <v>13.659250000000002</v>
      </c>
      <c r="M18" s="52">
        <f t="shared" si="0"/>
        <v>88.32925000000002</v>
      </c>
    </row>
    <row r="19" spans="1:13" ht="12.75">
      <c r="A19" s="81">
        <v>9611440000</v>
      </c>
      <c r="B19" s="81"/>
      <c r="C19" s="81"/>
      <c r="D19" s="116" t="s">
        <v>135</v>
      </c>
      <c r="E19" s="83">
        <v>201</v>
      </c>
      <c r="F19" s="149">
        <v>0.9972222222222222</v>
      </c>
      <c r="G19" s="179">
        <v>0</v>
      </c>
      <c r="H19" s="51">
        <v>74.67</v>
      </c>
      <c r="I19" s="51">
        <v>25.27</v>
      </c>
      <c r="J19" s="50">
        <v>0</v>
      </c>
      <c r="K19" s="50">
        <f t="shared" si="1"/>
        <v>99.94</v>
      </c>
      <c r="L19" s="51">
        <f>SUM(H19:J19)*0.275</f>
        <v>27.483500000000003</v>
      </c>
      <c r="M19" s="52">
        <f t="shared" si="0"/>
        <v>127.42349999999999</v>
      </c>
    </row>
    <row r="20" spans="1:13" ht="12.75">
      <c r="A20" s="81">
        <v>9611960000</v>
      </c>
      <c r="B20" s="81"/>
      <c r="C20" s="81"/>
      <c r="D20" s="116" t="s">
        <v>136</v>
      </c>
      <c r="E20" s="83">
        <v>200</v>
      </c>
      <c r="F20" s="149">
        <v>0.990925925925926</v>
      </c>
      <c r="G20" s="179">
        <v>0</v>
      </c>
      <c r="H20" s="51">
        <v>149.67</v>
      </c>
      <c r="I20" s="51">
        <v>0</v>
      </c>
      <c r="J20" s="50">
        <v>1.79</v>
      </c>
      <c r="K20" s="50">
        <f t="shared" si="1"/>
        <v>151.45999999999998</v>
      </c>
      <c r="L20" s="51">
        <f>SUM(H21:J21)*0.275</f>
        <v>8.14825</v>
      </c>
      <c r="M20" s="52">
        <f t="shared" si="0"/>
        <v>159.60825</v>
      </c>
    </row>
    <row r="21" spans="1:13" ht="12.75">
      <c r="A21" s="81">
        <v>9611961000</v>
      </c>
      <c r="B21" s="81"/>
      <c r="C21" s="81"/>
      <c r="D21" s="116" t="s">
        <v>137</v>
      </c>
      <c r="E21" s="83">
        <v>70</v>
      </c>
      <c r="F21" s="149">
        <v>0.18541666666666667</v>
      </c>
      <c r="G21" s="179">
        <v>0.18541666666666667</v>
      </c>
      <c r="H21" s="51">
        <v>24.67</v>
      </c>
      <c r="I21" s="51">
        <v>4.96</v>
      </c>
      <c r="J21" s="50">
        <v>0</v>
      </c>
      <c r="K21" s="50">
        <f t="shared" si="1"/>
        <v>29.630000000000003</v>
      </c>
      <c r="L21" s="51">
        <f>SUM(H21:J21)*0.275</f>
        <v>8.14825</v>
      </c>
      <c r="M21" s="52">
        <f t="shared" si="0"/>
        <v>37.77825000000001</v>
      </c>
    </row>
    <row r="22" spans="1:13" ht="12.75">
      <c r="A22" s="81">
        <v>9613260000</v>
      </c>
      <c r="B22" s="81"/>
      <c r="C22" s="81"/>
      <c r="D22" s="116" t="s">
        <v>138</v>
      </c>
      <c r="E22" s="83">
        <v>30</v>
      </c>
      <c r="F22" s="149">
        <v>0.1173611111111111</v>
      </c>
      <c r="G22" s="179">
        <v>0.1173611111111111</v>
      </c>
      <c r="H22" s="51">
        <v>67.67</v>
      </c>
      <c r="I22" s="51">
        <v>3.24</v>
      </c>
      <c r="J22" s="50">
        <v>-0.28</v>
      </c>
      <c r="K22" s="50">
        <f t="shared" si="1"/>
        <v>70.63</v>
      </c>
      <c r="L22" s="51">
        <f>SUM(H22:J22)*0.275</f>
        <v>19.42325</v>
      </c>
      <c r="M22" s="52">
        <f t="shared" si="0"/>
        <v>90.05324999999999</v>
      </c>
    </row>
    <row r="23" spans="1:13" ht="12.75">
      <c r="A23" s="81">
        <v>9613261000</v>
      </c>
      <c r="B23" s="81"/>
      <c r="C23" s="81"/>
      <c r="D23" s="116" t="s">
        <v>139</v>
      </c>
      <c r="E23" s="83">
        <v>119</v>
      </c>
      <c r="F23" s="149">
        <v>0.35</v>
      </c>
      <c r="G23" s="179">
        <v>0.35</v>
      </c>
      <c r="H23" s="51">
        <v>74.67</v>
      </c>
      <c r="I23" s="51">
        <v>0</v>
      </c>
      <c r="J23" s="50">
        <v>-0.1</v>
      </c>
      <c r="K23" s="50">
        <f t="shared" si="1"/>
        <v>74.57000000000001</v>
      </c>
      <c r="L23" s="51">
        <f>SUM(H23:J23)*0.275</f>
        <v>20.506750000000004</v>
      </c>
      <c r="M23" s="52">
        <f t="shared" si="0"/>
        <v>95.07675000000002</v>
      </c>
    </row>
    <row r="24" spans="1:13" ht="12.75">
      <c r="A24" s="81">
        <v>9618960000</v>
      </c>
      <c r="B24" s="81"/>
      <c r="C24" s="81"/>
      <c r="D24" s="116" t="s">
        <v>86</v>
      </c>
      <c r="E24" s="83">
        <v>30</v>
      </c>
      <c r="F24" s="149">
        <v>0.1125</v>
      </c>
      <c r="G24" s="179">
        <v>0.1125</v>
      </c>
      <c r="H24" s="51">
        <v>74.67</v>
      </c>
      <c r="I24" s="51">
        <v>4.26</v>
      </c>
      <c r="J24" s="50">
        <v>-0.42</v>
      </c>
      <c r="K24" s="50">
        <f t="shared" si="1"/>
        <v>78.51</v>
      </c>
      <c r="L24" s="51">
        <f>SUM(H24:J24)*0.275</f>
        <v>21.590250000000005</v>
      </c>
      <c r="M24" s="52">
        <f t="shared" si="0"/>
        <v>100.10025</v>
      </c>
    </row>
    <row r="25" spans="1:13" ht="12.75">
      <c r="A25" s="81">
        <v>9640630000</v>
      </c>
      <c r="B25" s="81"/>
      <c r="C25" s="81"/>
      <c r="D25" s="116" t="s">
        <v>140</v>
      </c>
      <c r="E25" s="83">
        <v>40</v>
      </c>
      <c r="F25" s="149">
        <v>0</v>
      </c>
      <c r="G25" s="179">
        <v>657320</v>
      </c>
      <c r="H25" s="51">
        <v>149.67</v>
      </c>
      <c r="I25" s="51">
        <v>0</v>
      </c>
      <c r="J25" s="50">
        <v>0</v>
      </c>
      <c r="K25" s="50">
        <f t="shared" si="1"/>
        <v>149.67</v>
      </c>
      <c r="L25" s="51">
        <f>SUM(H26:J26)*0.275</f>
        <v>6.784250000000001</v>
      </c>
      <c r="M25" s="52">
        <f t="shared" si="0"/>
        <v>156.45424999999997</v>
      </c>
    </row>
    <row r="26" spans="1:13" ht="12.75">
      <c r="A26" s="81">
        <v>9640650000</v>
      </c>
      <c r="B26" s="81"/>
      <c r="C26" s="81"/>
      <c r="D26" s="116" t="s">
        <v>138</v>
      </c>
      <c r="E26" s="83">
        <v>10</v>
      </c>
      <c r="F26" s="149">
        <v>0.95</v>
      </c>
      <c r="G26" s="179">
        <v>0</v>
      </c>
      <c r="H26" s="51">
        <v>24.67</v>
      </c>
      <c r="I26" s="51">
        <v>0</v>
      </c>
      <c r="J26" s="50">
        <v>0</v>
      </c>
      <c r="K26" s="50">
        <f t="shared" si="1"/>
        <v>24.67</v>
      </c>
      <c r="L26" s="51">
        <f>SUM(H26:J26)*0.275</f>
        <v>6.784250000000001</v>
      </c>
      <c r="M26" s="52">
        <f t="shared" si="0"/>
        <v>31.454250000000002</v>
      </c>
    </row>
    <row r="27" spans="1:13" ht="12.75">
      <c r="A27" s="81">
        <v>9640651000</v>
      </c>
      <c r="B27" s="81"/>
      <c r="C27" s="81"/>
      <c r="D27" s="116" t="s">
        <v>86</v>
      </c>
      <c r="E27" s="83">
        <v>158</v>
      </c>
      <c r="F27" s="149">
        <v>0.9395833333333333</v>
      </c>
      <c r="G27" s="179">
        <v>0</v>
      </c>
      <c r="H27" s="51">
        <v>74.67</v>
      </c>
      <c r="I27" s="51">
        <v>5.92</v>
      </c>
      <c r="J27" s="50">
        <v>-0.58</v>
      </c>
      <c r="K27" s="50">
        <f t="shared" si="1"/>
        <v>80.01</v>
      </c>
      <c r="L27" s="51">
        <f>SUM(H26:J26)*0.275</f>
        <v>6.784250000000001</v>
      </c>
      <c r="M27" s="52">
        <f t="shared" si="0"/>
        <v>86.79425000000002</v>
      </c>
    </row>
    <row r="28" spans="1:13" ht="12.75">
      <c r="A28" s="81">
        <v>9675780000</v>
      </c>
      <c r="B28" s="81"/>
      <c r="C28" s="81"/>
      <c r="D28" s="116" t="s">
        <v>86</v>
      </c>
      <c r="E28" s="83">
        <v>27</v>
      </c>
      <c r="F28" s="149">
        <v>0.9368055555555556</v>
      </c>
      <c r="G28" s="179">
        <v>0</v>
      </c>
      <c r="H28" s="51">
        <v>49.67</v>
      </c>
      <c r="I28" s="51">
        <v>0</v>
      </c>
      <c r="J28" s="50">
        <v>0</v>
      </c>
      <c r="K28" s="50">
        <f t="shared" si="1"/>
        <v>49.67</v>
      </c>
      <c r="L28" s="51">
        <f>SUM(H28:J28)*0.275</f>
        <v>13.659250000000002</v>
      </c>
      <c r="M28" s="52">
        <f t="shared" si="0"/>
        <v>63.32925</v>
      </c>
    </row>
    <row r="29" spans="1:13" ht="12.75">
      <c r="A29" s="81" t="s">
        <v>15</v>
      </c>
      <c r="B29" s="81"/>
      <c r="C29" s="81"/>
      <c r="D29" s="116" t="s">
        <v>140</v>
      </c>
      <c r="E29" s="83">
        <v>35</v>
      </c>
      <c r="F29" s="149">
        <v>0</v>
      </c>
      <c r="G29" s="179">
        <v>4821387</v>
      </c>
      <c r="H29" s="51">
        <v>67.67</v>
      </c>
      <c r="I29" s="51">
        <v>0</v>
      </c>
      <c r="J29" s="50">
        <v>-0.6</v>
      </c>
      <c r="K29" s="50">
        <f t="shared" si="1"/>
        <v>67.07000000000001</v>
      </c>
      <c r="L29" s="51">
        <f>SUM(H29:J29)*0.275</f>
        <v>18.444250000000004</v>
      </c>
      <c r="M29" s="52">
        <f t="shared" si="0"/>
        <v>85.51425000000002</v>
      </c>
    </row>
    <row r="30" spans="1:13" ht="12.75">
      <c r="A30" s="81" t="s">
        <v>16</v>
      </c>
      <c r="B30" s="81"/>
      <c r="C30" s="81"/>
      <c r="D30" s="116" t="s">
        <v>141</v>
      </c>
      <c r="E30" s="83">
        <v>267</v>
      </c>
      <c r="F30" s="149">
        <v>0.938888888888889</v>
      </c>
      <c r="G30" s="179">
        <v>0</v>
      </c>
      <c r="H30" s="51">
        <v>49.67</v>
      </c>
      <c r="I30" s="51">
        <v>247.05</v>
      </c>
      <c r="J30" s="50">
        <v>22.55</v>
      </c>
      <c r="K30" s="50">
        <f t="shared" si="1"/>
        <v>319.27000000000004</v>
      </c>
      <c r="L30" s="51">
        <f>SUM(H31:J31)*0.275</f>
        <v>27.71725</v>
      </c>
      <c r="M30" s="52">
        <f t="shared" si="0"/>
        <v>346.9872500000001</v>
      </c>
    </row>
    <row r="31" spans="1:13" ht="12.75">
      <c r="A31" s="81" t="s">
        <v>22</v>
      </c>
      <c r="B31" s="81"/>
      <c r="C31" s="81"/>
      <c r="D31" s="116" t="s">
        <v>134</v>
      </c>
      <c r="E31" s="98">
        <v>150</v>
      </c>
      <c r="F31" s="149">
        <v>0.9625</v>
      </c>
      <c r="G31" s="179">
        <v>0</v>
      </c>
      <c r="H31" s="51">
        <v>74.67</v>
      </c>
      <c r="I31" s="51">
        <v>2.57</v>
      </c>
      <c r="J31" s="50">
        <v>23.55</v>
      </c>
      <c r="K31" s="50">
        <f t="shared" si="1"/>
        <v>100.78999999999999</v>
      </c>
      <c r="L31" s="51">
        <f>SUM(H31:J31)*0.275</f>
        <v>27.71725</v>
      </c>
      <c r="M31" s="52">
        <f t="shared" si="0"/>
        <v>128.50725</v>
      </c>
    </row>
    <row r="32" spans="1:13" ht="4.5" customHeight="1">
      <c r="A32" s="13"/>
      <c r="B32" s="13"/>
      <c r="C32" s="13"/>
      <c r="D32" s="13"/>
      <c r="E32" s="25"/>
      <c r="F32" s="138"/>
      <c r="G32" s="180"/>
      <c r="H32" s="85"/>
      <c r="I32" s="13"/>
      <c r="J32" s="13"/>
      <c r="K32" s="13"/>
      <c r="L32" s="13"/>
      <c r="M32" s="13"/>
    </row>
    <row r="33" spans="1:13" ht="12.75">
      <c r="A33" s="35" t="s">
        <v>2</v>
      </c>
      <c r="B33" s="35"/>
      <c r="C33" s="35"/>
      <c r="D33" s="36"/>
      <c r="E33" s="86">
        <f>SUM(E15:E32)</f>
        <v>1640</v>
      </c>
      <c r="F33" s="139">
        <f>SUM(E33)</f>
        <v>1640</v>
      </c>
      <c r="G33" s="184">
        <f>SUM(G15:G32)</f>
        <v>5478708.591666667</v>
      </c>
      <c r="H33" s="37">
        <f>SUM(H15:H32)</f>
        <v>1130.3899999999999</v>
      </c>
      <c r="I33" s="37">
        <f>SUM(I15:I32)</f>
        <v>347.51</v>
      </c>
      <c r="J33" s="37">
        <f>SUM(J15:J32)</f>
        <v>45.91</v>
      </c>
      <c r="K33" s="37">
        <f>SUM(H33:J33)</f>
        <v>1523.81</v>
      </c>
      <c r="L33" s="37">
        <f>SUM(L15:L32)</f>
        <v>247.2030000000001</v>
      </c>
      <c r="M33" s="33">
        <f>SUM(M15:M32)-K33</f>
        <v>247.20299999999997</v>
      </c>
    </row>
    <row r="34" spans="1:15" s="154" customFormat="1" ht="24" customHeight="1">
      <c r="A34" s="156" t="s">
        <v>151</v>
      </c>
      <c r="B34" s="88"/>
      <c r="C34" s="88"/>
      <c r="D34" s="88"/>
      <c r="E34" s="88"/>
      <c r="F34" s="153"/>
      <c r="G34" s="153"/>
      <c r="H34" s="157">
        <f>AVERAGE(H15:H31)</f>
        <v>66.4935294117647</v>
      </c>
      <c r="I34" s="157">
        <f>AVERAGE(I15:I31)</f>
        <v>20.441764705882353</v>
      </c>
      <c r="J34" s="157">
        <f>AVERAGE(L15:L31)</f>
        <v>14.541352941176475</v>
      </c>
      <c r="K34" s="157">
        <f>AVERAGE(K15:K31)</f>
        <v>92.80470588235295</v>
      </c>
      <c r="L34" s="165"/>
      <c r="M34" s="157">
        <f>AVERAGE(M15:M31)</f>
        <v>104.17723529411764</v>
      </c>
      <c r="O34" s="155"/>
    </row>
    <row r="35" spans="1:13" ht="14.25">
      <c r="A35" s="23"/>
      <c r="B35" s="23"/>
      <c r="C35" s="23"/>
      <c r="D35" s="23"/>
      <c r="E35" s="26"/>
      <c r="F35" s="150"/>
      <c r="G35" s="150"/>
      <c r="H35" s="23"/>
      <c r="I35" s="23"/>
      <c r="J35" s="23"/>
      <c r="K35" s="23"/>
      <c r="L35" s="23"/>
      <c r="M35" s="23"/>
    </row>
    <row r="36" spans="1:13" ht="14.25">
      <c r="A36" s="73" t="s">
        <v>21</v>
      </c>
      <c r="B36" s="73"/>
      <c r="C36" s="73"/>
      <c r="D36" s="23"/>
      <c r="E36" s="27"/>
      <c r="F36" s="150"/>
      <c r="G36" s="150"/>
      <c r="H36" s="23"/>
      <c r="I36" s="23"/>
      <c r="J36" s="23"/>
      <c r="K36" s="23"/>
      <c r="L36" s="23"/>
      <c r="M36" s="23"/>
    </row>
    <row r="37" spans="1:13" ht="12.75">
      <c r="A37" s="28"/>
      <c r="B37" s="28"/>
      <c r="C37" s="28"/>
      <c r="D37" s="28"/>
      <c r="E37" s="28"/>
      <c r="F37" s="151"/>
      <c r="G37" s="151"/>
      <c r="H37" s="28"/>
      <c r="I37" s="28"/>
      <c r="J37" s="28"/>
      <c r="K37" s="28"/>
      <c r="L37" s="28"/>
      <c r="M37" s="28"/>
    </row>
  </sheetData>
  <sheetProtection/>
  <mergeCells count="2">
    <mergeCell ref="A12:M12"/>
    <mergeCell ref="A1:M1"/>
  </mergeCells>
  <hyperlinks>
    <hyperlink ref="A36" location="'Table of Contents'!A1" display="Table of Contents"/>
  </hyperlinks>
  <printOptions horizontalCentered="1"/>
  <pageMargins left="0.75" right="0.75" top="0.57" bottom="0.51" header="0.33" footer="0.5"/>
  <pageSetup fitToHeight="0" fitToWidth="1" horizontalDpi="600" verticalDpi="600" orientation="landscape" paperSize="9" scale="83" r:id="rId3"/>
  <headerFooter alignWithMargins="0">
    <oddFooter>&amp;LPage &amp;P of &amp;N&amp;R&amp;F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75" zoomScaleNormal="75" zoomScaleSheetLayoutView="75" zoomScalePageLayoutView="0" workbookViewId="0" topLeftCell="A31">
      <selection activeCell="K49" sqref="K49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8" width="15.7109375" style="0" customWidth="1"/>
    <col min="9" max="9" width="0.13671875" style="0" customWidth="1"/>
  </cols>
  <sheetData>
    <row r="1" spans="1:8" s="3" customFormat="1" ht="24.75" customHeight="1">
      <c r="A1" s="198" t="s">
        <v>64</v>
      </c>
      <c r="B1" s="199"/>
      <c r="C1" s="199"/>
      <c r="D1" s="199"/>
      <c r="E1" s="199"/>
      <c r="F1" s="199"/>
      <c r="G1" s="197"/>
      <c r="H1" s="197"/>
    </row>
    <row r="3" spans="1:8" ht="12.75">
      <c r="A3" s="77" t="s">
        <v>47</v>
      </c>
      <c r="B3" s="87"/>
      <c r="C3" s="87"/>
      <c r="D3" s="87"/>
      <c r="E3" s="87"/>
      <c r="F3" s="87"/>
      <c r="G3" s="87"/>
      <c r="H3" s="87"/>
    </row>
    <row r="4" spans="1:8" ht="12.75">
      <c r="A4" s="29" t="s">
        <v>67</v>
      </c>
      <c r="B4" s="87"/>
      <c r="C4" s="87"/>
      <c r="D4" s="87"/>
      <c r="E4" s="87"/>
      <c r="F4" s="87"/>
      <c r="G4" s="87"/>
      <c r="H4" s="87"/>
    </row>
    <row r="5" spans="1:8" ht="12.75">
      <c r="A5" s="29" t="s">
        <v>52</v>
      </c>
      <c r="B5" s="87"/>
      <c r="C5" s="87"/>
      <c r="D5" s="87"/>
      <c r="E5" s="87"/>
      <c r="F5" s="87"/>
      <c r="G5" s="87"/>
      <c r="H5" s="87"/>
    </row>
    <row r="6" spans="1:9" ht="12.75">
      <c r="A6" s="87"/>
      <c r="B6" s="87"/>
      <c r="C6" s="87"/>
      <c r="D6" s="87"/>
      <c r="E6" s="87"/>
      <c r="F6" s="87"/>
      <c r="G6" s="87"/>
      <c r="H6" s="99" t="s">
        <v>63</v>
      </c>
      <c r="I6" s="2" t="s">
        <v>44</v>
      </c>
    </row>
    <row r="7" spans="1:9" ht="12.75">
      <c r="A7" s="87"/>
      <c r="B7" s="87"/>
      <c r="C7" s="87"/>
      <c r="D7" s="87"/>
      <c r="E7" s="87"/>
      <c r="F7" s="87"/>
      <c r="G7" s="87"/>
      <c r="H7" s="14" t="s">
        <v>150</v>
      </c>
      <c r="I7" s="2"/>
    </row>
    <row r="8" spans="1:9" ht="12.75">
      <c r="A8" s="87"/>
      <c r="B8" s="87"/>
      <c r="C8" s="87"/>
      <c r="D8" s="87"/>
      <c r="E8" s="87"/>
      <c r="F8" s="87"/>
      <c r="G8" s="87"/>
      <c r="H8" s="2" t="s">
        <v>163</v>
      </c>
      <c r="I8" s="2" t="s">
        <v>46</v>
      </c>
    </row>
    <row r="9" spans="1:8" ht="12.75">
      <c r="A9" s="87"/>
      <c r="B9" s="87"/>
      <c r="C9" s="87"/>
      <c r="D9" s="87"/>
      <c r="E9" s="87"/>
      <c r="F9" s="87"/>
      <c r="G9" s="87"/>
      <c r="H9" s="87"/>
    </row>
    <row r="10" spans="1:8" ht="12.75">
      <c r="A10" s="87"/>
      <c r="B10" s="87"/>
      <c r="C10" s="87"/>
      <c r="D10" s="87"/>
      <c r="E10" s="87"/>
      <c r="F10" s="87"/>
      <c r="G10" s="87"/>
      <c r="H10" s="87"/>
    </row>
    <row r="11" spans="1:8" ht="15">
      <c r="A11" s="219" t="s">
        <v>84</v>
      </c>
      <c r="B11" s="219"/>
      <c r="C11" s="219"/>
      <c r="D11" s="219"/>
      <c r="E11" s="219"/>
      <c r="F11" s="219"/>
      <c r="G11" s="219"/>
      <c r="H11" s="219"/>
    </row>
    <row r="12" spans="1:8" ht="12.75">
      <c r="A12" s="87"/>
      <c r="B12" s="87"/>
      <c r="C12" s="87"/>
      <c r="D12" s="87"/>
      <c r="E12" s="87"/>
      <c r="F12" s="87"/>
      <c r="G12" s="87"/>
      <c r="H12" s="87"/>
    </row>
    <row r="13" spans="1:8" ht="49.5" customHeight="1">
      <c r="A13" s="7" t="s">
        <v>49</v>
      </c>
      <c r="B13" s="7" t="s">
        <v>3</v>
      </c>
      <c r="C13" s="7" t="s">
        <v>4</v>
      </c>
      <c r="D13" s="7" t="s">
        <v>58</v>
      </c>
      <c r="E13" s="7" t="s">
        <v>45</v>
      </c>
      <c r="F13" s="7" t="s">
        <v>59</v>
      </c>
      <c r="G13" s="7" t="s">
        <v>56</v>
      </c>
      <c r="H13" s="7" t="s">
        <v>60</v>
      </c>
    </row>
    <row r="14" spans="1:8" ht="12.75">
      <c r="A14" s="10" t="s">
        <v>5</v>
      </c>
      <c r="B14" s="88" t="s">
        <v>6</v>
      </c>
      <c r="C14" s="89">
        <v>285</v>
      </c>
      <c r="D14" s="11">
        <v>0.1239946380697051</v>
      </c>
      <c r="E14" s="31" t="s">
        <v>42</v>
      </c>
      <c r="F14" s="11">
        <v>0.1489998424948811</v>
      </c>
      <c r="G14" s="53">
        <v>27.32</v>
      </c>
      <c r="H14" s="11">
        <v>0.06778461130038495</v>
      </c>
    </row>
    <row r="15" spans="1:8" ht="12.75">
      <c r="A15" s="10" t="s">
        <v>5</v>
      </c>
      <c r="B15" s="88" t="s">
        <v>7</v>
      </c>
      <c r="C15" s="89">
        <v>32</v>
      </c>
      <c r="D15" s="11">
        <v>0.020777479892761394</v>
      </c>
      <c r="E15" s="31" t="s">
        <v>87</v>
      </c>
      <c r="F15" s="11">
        <v>0.02425578831312018</v>
      </c>
      <c r="G15" s="53">
        <v>2.26</v>
      </c>
      <c r="H15" s="11">
        <v>0.009557099243396311</v>
      </c>
    </row>
    <row r="16" spans="1:8" ht="12.75">
      <c r="A16" s="10" t="s">
        <v>9</v>
      </c>
      <c r="B16" s="88" t="s">
        <v>8</v>
      </c>
      <c r="C16" s="89">
        <v>42</v>
      </c>
      <c r="D16" s="11">
        <v>0.04155495978552279</v>
      </c>
      <c r="E16" s="31" t="s">
        <v>88</v>
      </c>
      <c r="F16" s="11">
        <v>0.04914159710190582</v>
      </c>
      <c r="G16" s="53">
        <v>0</v>
      </c>
      <c r="H16" s="11">
        <v>0</v>
      </c>
    </row>
    <row r="17" spans="1:8" ht="12.75">
      <c r="A17" s="10" t="s">
        <v>9</v>
      </c>
      <c r="B17" s="88" t="s">
        <v>6</v>
      </c>
      <c r="C17" s="89">
        <v>598</v>
      </c>
      <c r="D17" s="11">
        <v>0.4008042895442359</v>
      </c>
      <c r="E17" s="31" t="s">
        <v>43</v>
      </c>
      <c r="F17" s="11">
        <v>0.47109781067884715</v>
      </c>
      <c r="G17" s="53">
        <v>27.27</v>
      </c>
      <c r="H17" s="11">
        <v>0.11127826202380425</v>
      </c>
    </row>
    <row r="18" spans="1:8" ht="12.75">
      <c r="A18" s="10" t="s">
        <v>9</v>
      </c>
      <c r="B18" s="88" t="s">
        <v>7</v>
      </c>
      <c r="C18" s="89">
        <v>38</v>
      </c>
      <c r="D18" s="11">
        <v>0.02546916890080429</v>
      </c>
      <c r="E18" s="31" t="s">
        <v>89</v>
      </c>
      <c r="F18" s="11">
        <v>0.03370609544810207</v>
      </c>
      <c r="G18" s="53">
        <v>6.2</v>
      </c>
      <c r="H18" s="11">
        <v>0.027432414494933853</v>
      </c>
    </row>
    <row r="19" spans="1:8" ht="12.75">
      <c r="A19" s="17" t="s">
        <v>17</v>
      </c>
      <c r="B19" s="88" t="s">
        <v>8</v>
      </c>
      <c r="C19" s="89">
        <v>20</v>
      </c>
      <c r="D19" s="11">
        <v>0.013404825737265416</v>
      </c>
      <c r="E19" s="31" t="s">
        <v>90</v>
      </c>
      <c r="F19" s="11">
        <v>0.01606552212946921</v>
      </c>
      <c r="G19" s="53">
        <v>0</v>
      </c>
      <c r="H19" s="11">
        <v>0</v>
      </c>
    </row>
    <row r="20" spans="1:8" ht="12.75">
      <c r="A20" s="17" t="s">
        <v>17</v>
      </c>
      <c r="B20" s="88" t="s">
        <v>6</v>
      </c>
      <c r="C20" s="89">
        <v>223</v>
      </c>
      <c r="D20" s="11">
        <v>0.07573726541554959</v>
      </c>
      <c r="E20" s="31" t="s">
        <v>91</v>
      </c>
      <c r="F20" s="11">
        <v>0.053551740431564035</v>
      </c>
      <c r="G20" s="53">
        <v>24.27</v>
      </c>
      <c r="H20" s="11">
        <v>0.0631387991681784</v>
      </c>
    </row>
    <row r="21" spans="1:8" ht="12.75">
      <c r="A21" s="12" t="s">
        <v>105</v>
      </c>
      <c r="B21" s="88" t="s">
        <v>7</v>
      </c>
      <c r="C21" s="89">
        <v>28</v>
      </c>
      <c r="D21" s="11">
        <v>0.01876675603217158</v>
      </c>
      <c r="E21" s="31" t="s">
        <v>92</v>
      </c>
      <c r="F21" s="11">
        <v>0.013230429988974642</v>
      </c>
      <c r="G21" s="53">
        <v>0</v>
      </c>
      <c r="H21" s="11">
        <v>0</v>
      </c>
    </row>
    <row r="22" spans="1:8" ht="12.75">
      <c r="A22" s="12" t="s">
        <v>105</v>
      </c>
      <c r="B22" s="88" t="s">
        <v>6</v>
      </c>
      <c r="C22" s="89">
        <v>273</v>
      </c>
      <c r="D22" s="11">
        <v>0.11662198391420911</v>
      </c>
      <c r="E22" s="31" t="s">
        <v>93</v>
      </c>
      <c r="F22" s="11">
        <v>0.08206016695542606</v>
      </c>
      <c r="G22" s="53">
        <v>72.27</v>
      </c>
      <c r="H22" s="11">
        <v>0.2312729525242246</v>
      </c>
    </row>
    <row r="23" spans="1:8" ht="12.75">
      <c r="A23" s="12" t="s">
        <v>105</v>
      </c>
      <c r="B23" s="88" t="s">
        <v>7</v>
      </c>
      <c r="C23" s="89">
        <v>35</v>
      </c>
      <c r="D23" s="11">
        <v>0.023458445040214475</v>
      </c>
      <c r="E23" s="31" t="s">
        <v>94</v>
      </c>
      <c r="F23" s="11">
        <v>0.016538037486218304</v>
      </c>
      <c r="G23" s="53">
        <v>2.77</v>
      </c>
      <c r="H23" s="11">
        <v>0.008318216008141232</v>
      </c>
    </row>
    <row r="24" spans="1:8" ht="12.75">
      <c r="A24" s="12" t="s">
        <v>10</v>
      </c>
      <c r="B24" s="88" t="s">
        <v>8</v>
      </c>
      <c r="C24" s="89">
        <v>4</v>
      </c>
      <c r="D24" s="11">
        <v>0.004021447721179625</v>
      </c>
      <c r="E24" s="31" t="s">
        <v>95</v>
      </c>
      <c r="F24" s="11">
        <v>0.0026775870215782014</v>
      </c>
      <c r="G24" s="53">
        <v>0.3</v>
      </c>
      <c r="H24" s="11">
        <v>0.001327374894916154</v>
      </c>
    </row>
    <row r="25" spans="1:8" ht="12.75">
      <c r="A25" s="12" t="s">
        <v>10</v>
      </c>
      <c r="B25" s="90" t="s">
        <v>6</v>
      </c>
      <c r="C25" s="91">
        <v>39</v>
      </c>
      <c r="D25" s="20">
        <v>0.02613941018766756</v>
      </c>
      <c r="E25" s="30" t="s">
        <v>96</v>
      </c>
      <c r="F25" s="20">
        <v>0.01811308867538195</v>
      </c>
      <c r="G25" s="49">
        <v>76.29</v>
      </c>
      <c r="H25" s="20">
        <v>0.38179726560771654</v>
      </c>
    </row>
    <row r="26" spans="1:8" ht="12.75">
      <c r="A26" s="12" t="s">
        <v>11</v>
      </c>
      <c r="B26" s="90" t="s">
        <v>7</v>
      </c>
      <c r="C26" s="91">
        <v>23</v>
      </c>
      <c r="D26" s="20">
        <v>0.00871313672922252</v>
      </c>
      <c r="E26" s="30" t="s">
        <v>97</v>
      </c>
      <c r="F26" s="20">
        <v>0.006300204756654592</v>
      </c>
      <c r="G26" s="49">
        <v>22.27</v>
      </c>
      <c r="H26" s="20">
        <v>0.09809300473430381</v>
      </c>
    </row>
    <row r="27" spans="1:8" ht="12.75">
      <c r="A27" s="12" t="s">
        <v>11</v>
      </c>
      <c r="B27" s="88" t="s">
        <v>6</v>
      </c>
      <c r="C27" s="89">
        <v>25</v>
      </c>
      <c r="D27" s="11">
        <v>0.010053619302949061</v>
      </c>
      <c r="E27" s="31" t="s">
        <v>98</v>
      </c>
      <c r="F27" s="11">
        <v>0.0023625767837454716</v>
      </c>
      <c r="G27" s="53">
        <v>0</v>
      </c>
      <c r="H27" s="11">
        <v>0</v>
      </c>
    </row>
    <row r="28" spans="1:8" ht="12.75">
      <c r="A28" s="12" t="s">
        <v>11</v>
      </c>
      <c r="B28" s="88" t="s">
        <v>7</v>
      </c>
      <c r="C28" s="89">
        <v>3</v>
      </c>
      <c r="D28" s="11">
        <v>0.002680965147453083</v>
      </c>
      <c r="E28" s="31" t="s">
        <v>99</v>
      </c>
      <c r="F28" s="11">
        <v>0.0006300204756654592</v>
      </c>
      <c r="G28" s="53">
        <v>0</v>
      </c>
      <c r="H28" s="11">
        <v>0</v>
      </c>
    </row>
    <row r="29" spans="1:8" ht="12.75">
      <c r="A29" s="12" t="s">
        <v>12</v>
      </c>
      <c r="B29" s="90" t="s">
        <v>6</v>
      </c>
      <c r="C29" s="91">
        <v>98</v>
      </c>
      <c r="D29" s="20">
        <v>0.06568364611260054</v>
      </c>
      <c r="E29" s="30" t="s">
        <v>100</v>
      </c>
      <c r="F29" s="20">
        <v>0.04614899984249488</v>
      </c>
      <c r="G29" s="49">
        <v>0</v>
      </c>
      <c r="H29" s="20">
        <v>0</v>
      </c>
    </row>
    <row r="30" spans="1:8" ht="12.75">
      <c r="A30" s="12" t="s">
        <v>12</v>
      </c>
      <c r="B30" s="90" t="s">
        <v>7</v>
      </c>
      <c r="C30" s="91">
        <v>33</v>
      </c>
      <c r="D30" s="20">
        <v>0.022117962466487937</v>
      </c>
      <c r="E30" s="30" t="s">
        <v>101</v>
      </c>
      <c r="F30" s="20">
        <v>0.01512049141597102</v>
      </c>
      <c r="G30" s="49">
        <v>0</v>
      </c>
      <c r="H30" s="20">
        <v>0</v>
      </c>
    </row>
    <row r="31" spans="1:8" ht="15.75" customHeight="1">
      <c r="A31" s="8"/>
      <c r="B31" s="8"/>
      <c r="C31" s="21"/>
      <c r="D31" s="8"/>
      <c r="E31" s="32"/>
      <c r="F31" s="8"/>
      <c r="G31" s="8"/>
      <c r="H31" s="9"/>
    </row>
    <row r="32" spans="1:7" ht="12.75">
      <c r="A32" s="36" t="s">
        <v>80</v>
      </c>
      <c r="B32" s="107"/>
      <c r="C32" s="86">
        <v>2392</v>
      </c>
      <c r="D32" s="92"/>
      <c r="E32" s="46" t="s">
        <v>23</v>
      </c>
      <c r="F32" s="92"/>
      <c r="G32" s="34">
        <v>226.02</v>
      </c>
    </row>
    <row r="34" spans="1:8" ht="22.5">
      <c r="A34" s="7" t="s">
        <v>85</v>
      </c>
      <c r="B34" s="7" t="s">
        <v>3</v>
      </c>
      <c r="C34" s="7" t="s">
        <v>4</v>
      </c>
      <c r="D34" s="7" t="s">
        <v>58</v>
      </c>
      <c r="E34" s="7" t="s">
        <v>45</v>
      </c>
      <c r="F34" s="7" t="s">
        <v>59</v>
      </c>
      <c r="G34" s="7" t="s">
        <v>56</v>
      </c>
      <c r="H34" s="7" t="s">
        <v>60</v>
      </c>
    </row>
    <row r="35" spans="1:8" ht="12.75">
      <c r="A35" s="102" t="s">
        <v>71</v>
      </c>
      <c r="B35" s="88" t="s">
        <v>6</v>
      </c>
      <c r="C35" s="89">
        <v>4573</v>
      </c>
      <c r="D35" s="103">
        <v>0.0764</v>
      </c>
      <c r="E35" s="136">
        <v>3.0115625</v>
      </c>
      <c r="F35" s="103">
        <v>0.0232</v>
      </c>
      <c r="G35" s="105">
        <v>376.76</v>
      </c>
      <c r="H35" s="103">
        <v>0.0126</v>
      </c>
    </row>
    <row r="36" spans="1:8" ht="12.75">
      <c r="A36" s="102" t="s">
        <v>71</v>
      </c>
      <c r="B36" s="88" t="s">
        <v>7</v>
      </c>
      <c r="C36" s="89">
        <v>590</v>
      </c>
      <c r="D36" s="103">
        <v>0.0069</v>
      </c>
      <c r="E36" s="136">
        <v>0.31122685185185184</v>
      </c>
      <c r="F36" s="103">
        <v>0.0024</v>
      </c>
      <c r="G36" s="105">
        <v>34.22</v>
      </c>
      <c r="H36" s="103">
        <v>0.0012</v>
      </c>
    </row>
    <row r="37" spans="1:8" ht="12.75">
      <c r="A37" s="102" t="s">
        <v>71</v>
      </c>
      <c r="B37" s="88" t="s">
        <v>8</v>
      </c>
      <c r="C37" s="89">
        <v>708</v>
      </c>
      <c r="D37" s="103">
        <v>0.0082</v>
      </c>
      <c r="E37" s="136">
        <v>0.3181365740740741</v>
      </c>
      <c r="F37" s="103">
        <v>0.0024</v>
      </c>
      <c r="G37" s="105">
        <v>22.72</v>
      </c>
      <c r="H37" s="103">
        <v>0.0004</v>
      </c>
    </row>
    <row r="38" spans="1:8" ht="12.75">
      <c r="A38" s="102" t="s">
        <v>72</v>
      </c>
      <c r="B38" s="88" t="s">
        <v>6</v>
      </c>
      <c r="C38" s="89">
        <v>24329</v>
      </c>
      <c r="D38" s="103">
        <v>0.1896</v>
      </c>
      <c r="E38" s="136">
        <v>24.07875</v>
      </c>
      <c r="F38" s="103">
        <v>0.1854</v>
      </c>
      <c r="G38" s="105">
        <v>2467.22</v>
      </c>
      <c r="H38" s="103">
        <v>0.0517</v>
      </c>
    </row>
    <row r="39" spans="1:8" ht="12.75">
      <c r="A39" s="102" t="s">
        <v>72</v>
      </c>
      <c r="B39" s="88" t="s">
        <v>7</v>
      </c>
      <c r="C39" s="89">
        <v>2543</v>
      </c>
      <c r="D39" s="103">
        <v>0.0182</v>
      </c>
      <c r="E39" s="136">
        <v>2.792928240740741</v>
      </c>
      <c r="F39" s="103">
        <v>0.0215</v>
      </c>
      <c r="G39" s="105">
        <v>267.73</v>
      </c>
      <c r="H39" s="103">
        <v>0.0059</v>
      </c>
    </row>
    <row r="40" spans="1:8" ht="12.75">
      <c r="A40" s="102" t="s">
        <v>72</v>
      </c>
      <c r="B40" s="88" t="s">
        <v>8</v>
      </c>
      <c r="C40" s="89">
        <v>2228</v>
      </c>
      <c r="D40" s="103">
        <v>0.0131</v>
      </c>
      <c r="E40" s="136">
        <v>1.6958101851851852</v>
      </c>
      <c r="F40" s="103">
        <v>0.0131</v>
      </c>
      <c r="G40" s="105">
        <v>47.47</v>
      </c>
      <c r="H40" s="103">
        <v>0.0017</v>
      </c>
    </row>
    <row r="41" spans="1:8" ht="12.75">
      <c r="A41" s="102" t="s">
        <v>106</v>
      </c>
      <c r="B41" s="88" t="s">
        <v>6</v>
      </c>
      <c r="C41" s="89">
        <v>20443</v>
      </c>
      <c r="D41" s="103">
        <v>0.1239</v>
      </c>
      <c r="E41" s="136">
        <v>18.05763888888889</v>
      </c>
      <c r="F41" s="103">
        <v>0.1391</v>
      </c>
      <c r="G41" s="105">
        <v>6632.74</v>
      </c>
      <c r="H41" s="103">
        <v>0.2336</v>
      </c>
    </row>
    <row r="42" spans="1:8" ht="12.75">
      <c r="A42" s="102" t="s">
        <v>106</v>
      </c>
      <c r="B42" s="88" t="s">
        <v>7</v>
      </c>
      <c r="C42" s="89">
        <v>2024</v>
      </c>
      <c r="D42" s="103">
        <v>0.0234</v>
      </c>
      <c r="E42" s="136">
        <v>4.878229166666666</v>
      </c>
      <c r="F42" s="103">
        <v>0.0376</v>
      </c>
      <c r="G42" s="105">
        <v>2423.7</v>
      </c>
      <c r="H42" s="103">
        <v>0.0501</v>
      </c>
    </row>
    <row r="43" spans="1:8" ht="12.75">
      <c r="A43" s="102" t="s">
        <v>106</v>
      </c>
      <c r="B43" s="88" t="s">
        <v>8</v>
      </c>
      <c r="C43" s="89">
        <v>2429</v>
      </c>
      <c r="D43" s="103">
        <v>0.0304</v>
      </c>
      <c r="E43" s="136">
        <v>3.7567476851851853</v>
      </c>
      <c r="F43" s="103">
        <v>0.0289</v>
      </c>
      <c r="G43" s="105">
        <v>2099.62</v>
      </c>
      <c r="H43" s="103">
        <v>0.0387</v>
      </c>
    </row>
    <row r="44" spans="1:8" ht="12.75">
      <c r="A44" s="116"/>
      <c r="B44" s="88"/>
      <c r="C44" s="89"/>
      <c r="D44" s="103"/>
      <c r="E44" s="104"/>
      <c r="F44" s="103"/>
      <c r="G44" s="105"/>
      <c r="H44" s="113"/>
    </row>
    <row r="45" spans="1:8" ht="12.75">
      <c r="A45" s="36" t="s">
        <v>85</v>
      </c>
      <c r="B45" s="38"/>
      <c r="C45" s="86">
        <f>SUM(C33:C35)</f>
        <v>4573</v>
      </c>
      <c r="D45" s="92"/>
      <c r="E45" s="46" t="s">
        <v>23</v>
      </c>
      <c r="F45" s="92"/>
      <c r="G45" s="34">
        <f>SUM(G37:G43)</f>
        <v>13961.199999999997</v>
      </c>
      <c r="H45" s="39"/>
    </row>
    <row r="47" spans="1:8" ht="22.5">
      <c r="A47" s="7" t="s">
        <v>73</v>
      </c>
      <c r="B47" s="7" t="s">
        <v>3</v>
      </c>
      <c r="C47" s="7" t="s">
        <v>74</v>
      </c>
      <c r="D47" s="7" t="s">
        <v>58</v>
      </c>
      <c r="E47" s="141" t="s">
        <v>161</v>
      </c>
      <c r="F47" s="7" t="s">
        <v>75</v>
      </c>
      <c r="G47" s="7" t="s">
        <v>56</v>
      </c>
      <c r="H47" s="7" t="s">
        <v>60</v>
      </c>
    </row>
    <row r="48" spans="1:8" ht="12.75">
      <c r="A48" s="102" t="s">
        <v>73</v>
      </c>
      <c r="B48" s="88" t="s">
        <v>6</v>
      </c>
      <c r="C48" s="89">
        <v>24</v>
      </c>
      <c r="D48" s="103">
        <v>0.0003</v>
      </c>
      <c r="E48" s="106">
        <f>0.0471643518518519*24*3600</f>
        <v>4075.000000000004</v>
      </c>
      <c r="F48" s="103">
        <v>0.0004</v>
      </c>
      <c r="G48" s="105">
        <v>23.22</v>
      </c>
      <c r="H48" s="103">
        <v>0.0005</v>
      </c>
    </row>
    <row r="49" spans="1:8" ht="12.75">
      <c r="A49" s="102" t="s">
        <v>73</v>
      </c>
      <c r="B49" s="88" t="s">
        <v>7</v>
      </c>
      <c r="C49" s="89">
        <v>3</v>
      </c>
      <c r="D49" s="103">
        <v>0</v>
      </c>
      <c r="E49" s="106">
        <f>0.000451388888888889*24*3600</f>
        <v>39.00000000000001</v>
      </c>
      <c r="F49" s="103">
        <v>0</v>
      </c>
      <c r="G49" s="105">
        <v>0</v>
      </c>
      <c r="H49" s="103">
        <v>0</v>
      </c>
    </row>
    <row r="50" spans="1:8" ht="12.75">
      <c r="A50" s="102" t="s">
        <v>73</v>
      </c>
      <c r="B50" s="88" t="s">
        <v>8</v>
      </c>
      <c r="C50" s="89">
        <v>22</v>
      </c>
      <c r="D50" s="103">
        <v>0.0001</v>
      </c>
      <c r="E50" s="106">
        <f>0.00219907407407407*24*3600</f>
        <v>189.99999999999963</v>
      </c>
      <c r="F50" s="103">
        <v>0</v>
      </c>
      <c r="G50" s="105">
        <v>0</v>
      </c>
      <c r="H50" s="103">
        <v>0</v>
      </c>
    </row>
    <row r="51" ht="12.75">
      <c r="A51" s="61"/>
    </row>
    <row r="52" spans="1:8" ht="12.75">
      <c r="A52" s="36" t="s">
        <v>82</v>
      </c>
      <c r="B52" s="107"/>
      <c r="C52" s="86">
        <v>84059</v>
      </c>
      <c r="D52" s="107"/>
      <c r="E52" s="108">
        <v>43.04</v>
      </c>
      <c r="F52" s="107"/>
      <c r="G52" s="109">
        <v>27393.4</v>
      </c>
      <c r="H52" s="127"/>
    </row>
    <row r="54" spans="1:7" ht="12.75">
      <c r="A54" s="132" t="s">
        <v>83</v>
      </c>
      <c r="B54" s="107"/>
      <c r="C54" s="107"/>
      <c r="D54" s="107"/>
      <c r="E54" s="107"/>
      <c r="F54" s="107"/>
      <c r="G54" s="34">
        <v>47329.79</v>
      </c>
    </row>
    <row r="55" ht="12.75">
      <c r="A55" s="73" t="s">
        <v>21</v>
      </c>
    </row>
  </sheetData>
  <sheetProtection/>
  <mergeCells count="2">
    <mergeCell ref="A11:H11"/>
    <mergeCell ref="A1:H1"/>
  </mergeCells>
  <hyperlinks>
    <hyperlink ref="A55" location="'Table of Contents'!A1" display="Table of Contents"/>
  </hyperlinks>
  <printOptions/>
  <pageMargins left="0.75" right="0.13" top="1" bottom="1" header="0.5" footer="0.5"/>
  <pageSetup fitToHeight="0" horizontalDpi="600" verticalDpi="600" orientation="landscape" paperSize="9" scale="90" r:id="rId2"/>
  <headerFooter alignWithMargins="0">
    <oddFooter>&amp;LPage &amp;P of &amp;N&amp;R&amp;F</oddFooter>
  </headerFooter>
  <rowBreaks count="1" manualBreakCount="1">
    <brk id="3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tabSelected="1" view="pageBreakPreview" zoomScaleSheetLayoutView="100" zoomScalePageLayoutView="0" workbookViewId="0" topLeftCell="A1">
      <selection activeCell="J89" sqref="J89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8" width="8.28125" style="0" customWidth="1"/>
  </cols>
  <sheetData>
    <row r="1" spans="1:10" s="3" customFormat="1" ht="24.75" customHeight="1">
      <c r="A1" s="198" t="s">
        <v>64</v>
      </c>
      <c r="B1" s="199"/>
      <c r="C1" s="199"/>
      <c r="D1" s="199"/>
      <c r="E1" s="199"/>
      <c r="F1" s="199"/>
      <c r="G1" s="199"/>
      <c r="H1" s="199"/>
      <c r="J1" s="42"/>
    </row>
    <row r="3" ht="12.75">
      <c r="A3" s="77" t="s">
        <v>47</v>
      </c>
    </row>
    <row r="4" ht="12.75">
      <c r="A4" s="29" t="s">
        <v>67</v>
      </c>
    </row>
    <row r="5" ht="12.75">
      <c r="A5" s="29" t="s">
        <v>52</v>
      </c>
    </row>
    <row r="6" ht="12.75">
      <c r="H6" s="72"/>
    </row>
    <row r="7" ht="12.75">
      <c r="H7" s="14" t="s">
        <v>63</v>
      </c>
    </row>
    <row r="8" ht="12.75">
      <c r="H8" s="14" t="s">
        <v>150</v>
      </c>
    </row>
    <row r="9" ht="12.75">
      <c r="H9" s="2" t="s">
        <v>163</v>
      </c>
    </row>
    <row r="12" spans="1:8" ht="12.75">
      <c r="A12" s="201"/>
      <c r="B12" s="201"/>
      <c r="C12" s="201"/>
      <c r="D12" s="201"/>
      <c r="E12" s="201"/>
      <c r="F12" s="201"/>
      <c r="G12" s="201"/>
      <c r="H12" s="201"/>
    </row>
    <row r="15" spans="1:2" ht="22.5" customHeight="1">
      <c r="A15" s="7" t="s">
        <v>3</v>
      </c>
      <c r="B15" s="7" t="s">
        <v>4</v>
      </c>
    </row>
    <row r="16" spans="1:2" ht="12.75">
      <c r="A16" s="88" t="s">
        <v>6</v>
      </c>
      <c r="B16" s="94">
        <v>179</v>
      </c>
    </row>
    <row r="17" spans="1:2" ht="12.75">
      <c r="A17" s="88" t="s">
        <v>7</v>
      </c>
      <c r="B17" s="94">
        <v>2222</v>
      </c>
    </row>
    <row r="18" spans="1:2" ht="12.75">
      <c r="A18" s="88" t="s">
        <v>8</v>
      </c>
      <c r="B18" s="94">
        <v>99</v>
      </c>
    </row>
    <row r="19" spans="1:2" ht="12.75">
      <c r="A19" s="75"/>
      <c r="B19" s="94">
        <f>SUM(B16:B18)</f>
        <v>2500</v>
      </c>
    </row>
    <row r="20" ht="12.75">
      <c r="A20" s="191" t="s">
        <v>158</v>
      </c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spans="1:2" ht="22.5" customHeight="1">
      <c r="A31" s="7" t="s">
        <v>3</v>
      </c>
      <c r="B31" s="7" t="s">
        <v>61</v>
      </c>
    </row>
    <row r="32" spans="1:2" ht="12.75">
      <c r="A32" s="88" t="s">
        <v>6</v>
      </c>
      <c r="B32" s="94">
        <v>700</v>
      </c>
    </row>
    <row r="33" spans="1:2" ht="12.75">
      <c r="A33" s="88" t="s">
        <v>7</v>
      </c>
      <c r="B33" s="94">
        <v>5500</v>
      </c>
    </row>
    <row r="34" spans="1:2" ht="12.75">
      <c r="A34" s="88" t="s">
        <v>8</v>
      </c>
      <c r="B34" s="94">
        <v>430</v>
      </c>
    </row>
    <row r="35" spans="1:2" ht="12.75">
      <c r="A35" s="75"/>
      <c r="B35" s="94">
        <f>SUM(B32:B34)</f>
        <v>6630</v>
      </c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spans="1:2" ht="22.5" customHeight="1">
      <c r="A48" s="7" t="s">
        <v>3</v>
      </c>
      <c r="B48" s="7" t="s">
        <v>56</v>
      </c>
    </row>
    <row r="49" spans="1:2" ht="12.75">
      <c r="A49" s="88" t="s">
        <v>6</v>
      </c>
      <c r="B49" s="53">
        <v>32.41</v>
      </c>
    </row>
    <row r="50" spans="1:2" ht="12.75">
      <c r="A50" s="88" t="s">
        <v>7</v>
      </c>
      <c r="B50" s="53">
        <v>193.3</v>
      </c>
    </row>
    <row r="51" spans="1:2" ht="12.75">
      <c r="A51" s="88" t="s">
        <v>8</v>
      </c>
      <c r="B51" s="53">
        <v>0.3</v>
      </c>
    </row>
    <row r="52" spans="1:2" ht="12.75">
      <c r="A52" s="75"/>
      <c r="B52" s="53">
        <f>SUM(B49:B51)</f>
        <v>226.01000000000002</v>
      </c>
    </row>
    <row r="53" ht="12.75">
      <c r="A53" s="60"/>
    </row>
    <row r="54" ht="12.75">
      <c r="A54" s="191" t="s">
        <v>159</v>
      </c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4" spans="1:2" ht="22.5" customHeight="1">
      <c r="A64" s="96" t="s">
        <v>49</v>
      </c>
      <c r="B64" s="7" t="s">
        <v>4</v>
      </c>
    </row>
    <row r="65" spans="1:2" ht="12.75">
      <c r="A65" s="10" t="s">
        <v>9</v>
      </c>
      <c r="B65" s="94">
        <v>656</v>
      </c>
    </row>
    <row r="66" spans="1:2" ht="12.75">
      <c r="A66" s="10" t="s">
        <v>5</v>
      </c>
      <c r="B66" s="94">
        <v>278</v>
      </c>
    </row>
    <row r="67" spans="1:2" ht="12.75">
      <c r="A67" s="10" t="s">
        <v>13</v>
      </c>
      <c r="B67" s="94">
        <v>215</v>
      </c>
    </row>
    <row r="68" spans="1:2" ht="12.75">
      <c r="A68" s="17" t="s">
        <v>17</v>
      </c>
      <c r="B68" s="94">
        <v>141</v>
      </c>
    </row>
    <row r="69" spans="1:2" ht="12.75">
      <c r="A69" s="10" t="s">
        <v>12</v>
      </c>
      <c r="B69" s="94">
        <v>131</v>
      </c>
    </row>
    <row r="70" spans="1:2" ht="12.75">
      <c r="A70" s="10" t="s">
        <v>14</v>
      </c>
      <c r="B70" s="94">
        <v>71</v>
      </c>
    </row>
    <row r="71" spans="1:2" ht="12.75">
      <c r="A71" s="71"/>
      <c r="B71" s="94">
        <f>SUM(B65:B70)</f>
        <v>1492</v>
      </c>
    </row>
    <row r="72" spans="1:2" ht="12.75">
      <c r="A72" s="191" t="s">
        <v>159</v>
      </c>
      <c r="B72" s="21"/>
    </row>
    <row r="73" spans="1:2" ht="12.75">
      <c r="A73" s="8"/>
      <c r="B73" s="21"/>
    </row>
    <row r="74" spans="1:2" ht="12.75">
      <c r="A74" s="8"/>
      <c r="B74" s="21"/>
    </row>
    <row r="75" spans="1:2" ht="12.75">
      <c r="A75" s="56"/>
      <c r="B75" s="56"/>
    </row>
    <row r="79" spans="1:2" ht="22.5" customHeight="1">
      <c r="A79" s="96" t="s">
        <v>49</v>
      </c>
      <c r="B79" s="7" t="s">
        <v>61</v>
      </c>
    </row>
    <row r="80" spans="1:2" ht="12.75">
      <c r="A80" s="10" t="s">
        <v>9</v>
      </c>
      <c r="B80" s="94">
        <v>3307</v>
      </c>
    </row>
    <row r="81" spans="1:2" ht="12.75">
      <c r="A81" s="10" t="s">
        <v>5</v>
      </c>
      <c r="B81" s="94">
        <v>1412</v>
      </c>
    </row>
    <row r="82" spans="1:2" ht="12.75">
      <c r="A82" s="10" t="s">
        <v>13</v>
      </c>
      <c r="B82" s="94">
        <v>643</v>
      </c>
    </row>
    <row r="83" spans="1:2" ht="12.75">
      <c r="A83" s="17" t="s">
        <v>17</v>
      </c>
      <c r="B83" s="94">
        <v>424</v>
      </c>
    </row>
    <row r="84" spans="1:2" ht="12.75">
      <c r="A84" s="10" t="s">
        <v>12</v>
      </c>
      <c r="B84" s="94">
        <v>389</v>
      </c>
    </row>
    <row r="85" spans="1:2" ht="12.75">
      <c r="A85" s="10" t="s">
        <v>14</v>
      </c>
      <c r="B85" s="94">
        <v>174</v>
      </c>
    </row>
    <row r="86" spans="1:2" ht="12.75">
      <c r="A86" s="71"/>
      <c r="B86" s="94">
        <f>SUM(B80:B85)</f>
        <v>6349</v>
      </c>
    </row>
    <row r="87" spans="1:2" ht="12.75">
      <c r="A87" s="8"/>
      <c r="B87" s="21"/>
    </row>
    <row r="88" spans="1:2" ht="12.75">
      <c r="A88" s="8"/>
      <c r="B88" s="21"/>
    </row>
    <row r="89" spans="1:2" ht="12.75">
      <c r="A89" s="8"/>
      <c r="B89" s="21"/>
    </row>
    <row r="93" spans="1:2" ht="22.5" customHeight="1">
      <c r="A93" s="96" t="s">
        <v>49</v>
      </c>
      <c r="B93" s="7" t="s">
        <v>56</v>
      </c>
    </row>
    <row r="94" spans="1:2" ht="12.75">
      <c r="A94" s="10" t="s">
        <v>10</v>
      </c>
      <c r="B94" s="53">
        <v>108.46</v>
      </c>
    </row>
    <row r="95" spans="1:2" ht="12.75">
      <c r="A95" s="10" t="s">
        <v>13</v>
      </c>
      <c r="B95" s="53">
        <v>54.45</v>
      </c>
    </row>
    <row r="96" spans="1:2" ht="12.75">
      <c r="A96" s="10" t="s">
        <v>9</v>
      </c>
      <c r="B96" s="53">
        <v>31.35</v>
      </c>
    </row>
    <row r="97" spans="1:2" ht="12.75">
      <c r="A97" s="10" t="s">
        <v>5</v>
      </c>
      <c r="B97" s="53">
        <v>17.48</v>
      </c>
    </row>
    <row r="98" spans="1:2" ht="12.75">
      <c r="A98" s="17" t="s">
        <v>17</v>
      </c>
      <c r="B98" s="53">
        <v>14.27</v>
      </c>
    </row>
    <row r="99" spans="1:2" ht="12.75">
      <c r="A99" s="10" t="s">
        <v>14</v>
      </c>
      <c r="B99" s="53">
        <v>0</v>
      </c>
    </row>
    <row r="100" spans="1:2" ht="12.75">
      <c r="A100" s="71"/>
      <c r="B100" s="53">
        <f>SUM(B94:B99)</f>
        <v>226.01</v>
      </c>
    </row>
    <row r="101" spans="1:2" ht="12.75">
      <c r="A101" s="8"/>
      <c r="B101" s="101"/>
    </row>
    <row r="102" spans="1:2" ht="12.75">
      <c r="A102" s="8"/>
      <c r="B102" s="101"/>
    </row>
    <row r="103" spans="1:2" ht="12.75">
      <c r="A103" s="8"/>
      <c r="B103" s="101"/>
    </row>
    <row r="104" spans="1:2" ht="12.75">
      <c r="A104" s="8"/>
      <c r="B104" s="101"/>
    </row>
    <row r="105" spans="1:2" ht="12.75">
      <c r="A105" s="8"/>
      <c r="B105" s="101"/>
    </row>
    <row r="111" ht="12.75">
      <c r="A111" s="73" t="s">
        <v>21</v>
      </c>
    </row>
  </sheetData>
  <sheetProtection/>
  <mergeCells count="2">
    <mergeCell ref="A1:H1"/>
    <mergeCell ref="A12:H12"/>
  </mergeCells>
  <hyperlinks>
    <hyperlink ref="A111" location="'Table of Contents'!A1" display="Table of Contents"/>
  </hyperlinks>
  <printOptions/>
  <pageMargins left="0.75" right="0.75" top="1" bottom="1" header="0.5" footer="0.5"/>
  <pageSetup fitToHeight="0" fitToWidth="1" horizontalDpi="600" verticalDpi="600" orientation="portrait" paperSize="9" scale="91" r:id="rId2"/>
  <headerFooter alignWithMargins="0">
    <oddFooter>&amp;LPage &amp;P of &amp;N&amp;R&amp;F</oddFooter>
  </headerFooter>
  <rowBreaks count="2" manualBreakCount="2">
    <brk id="46" max="255" man="1"/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showGridLines="0" view="pageBreakPreview" zoomScaleNormal="75"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5.28125" style="0" customWidth="1"/>
    <col min="2" max="2" width="22.8515625" style="0" customWidth="1"/>
    <col min="3" max="9" width="5.28125" style="0" customWidth="1"/>
    <col min="10" max="10" width="4.57421875" style="0" customWidth="1"/>
    <col min="11" max="11" width="4.00390625" style="0" customWidth="1"/>
    <col min="12" max="12" width="3.8515625" style="0" customWidth="1"/>
    <col min="13" max="13" width="4.140625" style="0" customWidth="1"/>
    <col min="14" max="14" width="3.421875" style="0" customWidth="1"/>
    <col min="15" max="15" width="4.57421875" style="0" customWidth="1"/>
    <col min="16" max="16" width="4.00390625" style="0" customWidth="1"/>
    <col min="17" max="17" width="3.8515625" style="0" customWidth="1"/>
    <col min="18" max="18" width="4.7109375" style="0" customWidth="1"/>
  </cols>
  <sheetData>
    <row r="1" spans="1:18" s="41" customFormat="1" ht="62.25" customHeight="1">
      <c r="A1" s="198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40"/>
      <c r="M1" s="40"/>
      <c r="N1" s="40"/>
      <c r="O1" s="40"/>
      <c r="P1" s="40"/>
      <c r="Q1" s="40"/>
      <c r="R1" s="40"/>
    </row>
    <row r="2" ht="12.75">
      <c r="A2" s="77" t="s">
        <v>47</v>
      </c>
    </row>
    <row r="3" spans="1:17" ht="14.25">
      <c r="A3" s="16" t="s">
        <v>67</v>
      </c>
      <c r="L3" s="4"/>
      <c r="M3" s="4"/>
      <c r="N3" s="4"/>
      <c r="O3" s="4"/>
      <c r="P3" s="4"/>
      <c r="Q3" s="4"/>
    </row>
    <row r="4" spans="12:17" ht="14.25">
      <c r="L4" s="4"/>
      <c r="M4" s="4"/>
      <c r="N4" s="5"/>
      <c r="O4" s="5"/>
      <c r="P4" s="5"/>
      <c r="Q4" s="4"/>
    </row>
    <row r="5" spans="1:17" ht="14.25">
      <c r="A5" s="16"/>
      <c r="B5" s="4"/>
      <c r="C5" s="4"/>
      <c r="D5" s="4"/>
      <c r="F5" s="4"/>
      <c r="G5" s="4"/>
      <c r="H5" s="4"/>
      <c r="J5" s="4"/>
      <c r="K5" s="2" t="s">
        <v>163</v>
      </c>
      <c r="L5" s="4"/>
      <c r="M5" s="4"/>
      <c r="N5" s="5"/>
      <c r="O5" s="5"/>
      <c r="P5" s="5"/>
      <c r="Q5" s="4"/>
    </row>
    <row r="6" spans="1:17" ht="15">
      <c r="A6" s="16"/>
      <c r="B6" s="4"/>
      <c r="C6" s="4"/>
      <c r="D6" s="4"/>
      <c r="E6" s="4"/>
      <c r="F6" s="4"/>
      <c r="G6" s="4"/>
      <c r="H6" s="4"/>
      <c r="J6" s="4"/>
      <c r="K6" s="4"/>
      <c r="M6" s="15"/>
      <c r="N6" s="15"/>
      <c r="P6" s="15"/>
      <c r="Q6" s="4"/>
    </row>
    <row r="7" spans="1:17" ht="15">
      <c r="A7" s="16"/>
      <c r="B7" s="152" t="s">
        <v>53</v>
      </c>
      <c r="C7" s="62"/>
      <c r="D7" s="62"/>
      <c r="L7" s="19"/>
      <c r="M7" s="19"/>
      <c r="N7" s="19"/>
      <c r="O7" s="19"/>
      <c r="P7" s="19"/>
      <c r="Q7" s="6"/>
    </row>
    <row r="8" spans="1:17" ht="23.25">
      <c r="A8" s="48"/>
      <c r="B8" s="200" t="s">
        <v>21</v>
      </c>
      <c r="C8" s="201"/>
      <c r="D8" s="201"/>
      <c r="E8" s="201"/>
      <c r="F8" s="201"/>
      <c r="G8" s="201"/>
      <c r="H8" s="201"/>
      <c r="I8" s="201"/>
      <c r="J8" s="201"/>
      <c r="K8" s="201"/>
      <c r="O8" s="18"/>
      <c r="P8" s="18"/>
      <c r="Q8" s="6"/>
    </row>
    <row r="9" spans="1:11" ht="12.75">
      <c r="A9" s="47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4" ht="12.75">
      <c r="A10" s="47"/>
      <c r="B10" s="76" t="s">
        <v>164</v>
      </c>
      <c r="C10" s="76"/>
      <c r="D10" s="76"/>
    </row>
    <row r="11" spans="1:14" s="55" customFormat="1" ht="12.75">
      <c r="A11" s="47"/>
      <c r="B11" s="74" t="s">
        <v>19</v>
      </c>
      <c r="C11" s="74"/>
      <c r="D11" s="74"/>
      <c r="E11" s="66"/>
      <c r="F11" s="61"/>
      <c r="G11" s="61"/>
      <c r="H11" s="61"/>
      <c r="I11" s="61"/>
      <c r="J11" s="61"/>
      <c r="K11" s="61"/>
      <c r="L11" s="41"/>
      <c r="M11" s="41"/>
      <c r="N11" s="41"/>
    </row>
    <row r="12" spans="1:12" ht="12.75">
      <c r="A12" s="47"/>
      <c r="B12" s="74" t="s">
        <v>20</v>
      </c>
      <c r="C12" s="74"/>
      <c r="D12" s="74"/>
      <c r="E12" s="66"/>
      <c r="F12" s="61"/>
      <c r="G12" s="61"/>
      <c r="H12" s="61"/>
      <c r="I12" s="61"/>
      <c r="J12" s="61"/>
      <c r="K12" s="61"/>
      <c r="L12" s="63"/>
    </row>
    <row r="13" spans="1:11" ht="12.75">
      <c r="A13" s="47"/>
      <c r="B13" s="74" t="s">
        <v>18</v>
      </c>
      <c r="C13" s="74"/>
      <c r="D13" s="74"/>
      <c r="E13" s="66"/>
      <c r="F13" s="61"/>
      <c r="G13" s="61"/>
      <c r="H13" s="61"/>
      <c r="I13" s="61"/>
      <c r="J13" s="61"/>
      <c r="K13" s="61"/>
    </row>
    <row r="14" spans="1:12" ht="12.75">
      <c r="A14" s="47"/>
      <c r="B14" s="202" t="s">
        <v>78</v>
      </c>
      <c r="C14" s="202"/>
      <c r="D14" s="117"/>
      <c r="E14" s="66"/>
      <c r="F14" s="61"/>
      <c r="G14" s="61"/>
      <c r="H14" s="61"/>
      <c r="I14" s="61"/>
      <c r="J14" s="61"/>
      <c r="K14" s="61"/>
      <c r="L14" s="61"/>
    </row>
    <row r="15" spans="1:12" ht="12.75">
      <c r="A15" s="47"/>
      <c r="B15" s="74"/>
      <c r="C15" s="196" t="s">
        <v>19</v>
      </c>
      <c r="D15" s="197"/>
      <c r="E15" s="197"/>
      <c r="F15" s="61"/>
      <c r="G15" s="61"/>
      <c r="H15" s="61"/>
      <c r="I15" s="61"/>
      <c r="J15" s="61"/>
      <c r="K15" s="61"/>
      <c r="L15" s="61"/>
    </row>
    <row r="16" spans="1:12" ht="12.75">
      <c r="A16" s="47"/>
      <c r="B16" s="74"/>
      <c r="C16" s="196" t="s">
        <v>20</v>
      </c>
      <c r="D16" s="197"/>
      <c r="E16" s="197"/>
      <c r="F16" s="61"/>
      <c r="G16" s="61"/>
      <c r="H16" s="61"/>
      <c r="I16" s="61"/>
      <c r="J16" s="61"/>
      <c r="K16" s="61"/>
      <c r="L16" s="61"/>
    </row>
    <row r="17" spans="1:11" ht="12.75">
      <c r="A17" s="47"/>
      <c r="B17" s="74"/>
      <c r="C17" s="196" t="s">
        <v>18</v>
      </c>
      <c r="D17" s="197"/>
      <c r="E17" s="197"/>
      <c r="F17" s="61"/>
      <c r="G17" s="61"/>
      <c r="H17" s="61"/>
      <c r="I17" s="61"/>
      <c r="J17" s="61"/>
      <c r="K17" s="61"/>
    </row>
    <row r="18" spans="1:11" ht="12.75">
      <c r="A18" s="47"/>
      <c r="E18" s="77" t="s">
        <v>128</v>
      </c>
      <c r="F18" s="68"/>
      <c r="G18" s="68"/>
      <c r="H18" s="68"/>
      <c r="I18" s="68"/>
      <c r="J18" s="68"/>
      <c r="K18" s="68"/>
    </row>
    <row r="19" spans="1:11" ht="12.75">
      <c r="A19" s="47"/>
      <c r="E19" s="74" t="s">
        <v>19</v>
      </c>
      <c r="F19" s="61"/>
      <c r="G19" s="61"/>
      <c r="H19" s="61"/>
      <c r="I19" s="61"/>
      <c r="J19" s="61"/>
      <c r="K19" s="61"/>
    </row>
    <row r="20" spans="1:11" ht="12.75">
      <c r="A20" s="47"/>
      <c r="E20" s="74" t="s">
        <v>20</v>
      </c>
      <c r="F20" s="61"/>
      <c r="G20" s="61"/>
      <c r="H20" s="61"/>
      <c r="I20" s="61"/>
      <c r="J20" s="61"/>
      <c r="K20" s="61"/>
    </row>
    <row r="21" spans="1:11" ht="12.75">
      <c r="A21" s="47"/>
      <c r="E21" s="74" t="s">
        <v>18</v>
      </c>
      <c r="F21" s="61"/>
      <c r="G21" s="61"/>
      <c r="H21" s="61"/>
      <c r="I21" s="61"/>
      <c r="J21" s="61"/>
      <c r="K21" s="61"/>
    </row>
    <row r="22" spans="1:12" ht="33.75" customHeight="1">
      <c r="A22" s="47"/>
      <c r="E22" s="203" t="s">
        <v>143</v>
      </c>
      <c r="F22" s="204"/>
      <c r="G22" s="204"/>
      <c r="H22" s="204"/>
      <c r="I22" s="204"/>
      <c r="J22" s="204"/>
      <c r="K22" s="204"/>
      <c r="L22" s="204"/>
    </row>
    <row r="23" spans="1:11" ht="12.75">
      <c r="A23" s="47"/>
      <c r="E23" s="65" t="s">
        <v>19</v>
      </c>
      <c r="F23" s="61"/>
      <c r="G23" s="61"/>
      <c r="H23" s="61"/>
      <c r="I23" s="61"/>
      <c r="J23" s="61"/>
      <c r="K23" s="61"/>
    </row>
    <row r="24" spans="1:11" ht="12.75">
      <c r="A24" s="47"/>
      <c r="E24" s="65" t="s">
        <v>20</v>
      </c>
      <c r="F24" s="61"/>
      <c r="G24" s="61"/>
      <c r="H24" s="61"/>
      <c r="I24" s="61"/>
      <c r="J24" s="61"/>
      <c r="K24" s="61"/>
    </row>
    <row r="25" spans="1:11" ht="12.75">
      <c r="A25" s="47"/>
      <c r="E25" s="65" t="s">
        <v>18</v>
      </c>
      <c r="F25" s="61"/>
      <c r="G25" s="61"/>
      <c r="H25" s="61"/>
      <c r="I25" s="61"/>
      <c r="J25" s="61"/>
      <c r="K25" s="61"/>
    </row>
    <row r="26" spans="1:12" ht="27" customHeight="1">
      <c r="A26" s="47"/>
      <c r="E26" s="203" t="s">
        <v>144</v>
      </c>
      <c r="F26" s="197"/>
      <c r="G26" s="197"/>
      <c r="H26" s="197"/>
      <c r="I26" s="197"/>
      <c r="J26" s="197"/>
      <c r="K26" s="197"/>
      <c r="L26" s="197"/>
    </row>
    <row r="27" spans="1:11" ht="12.75">
      <c r="A27" s="47"/>
      <c r="E27" s="65" t="s">
        <v>19</v>
      </c>
      <c r="F27" s="61"/>
      <c r="G27" s="61"/>
      <c r="H27" s="61"/>
      <c r="I27" s="61"/>
      <c r="J27" s="61"/>
      <c r="K27" s="61"/>
    </row>
    <row r="28" spans="1:11" ht="12.75">
      <c r="A28" s="47"/>
      <c r="E28" s="65" t="s">
        <v>20</v>
      </c>
      <c r="F28" s="61"/>
      <c r="G28" s="61"/>
      <c r="H28" s="61"/>
      <c r="I28" s="61"/>
      <c r="J28" s="61"/>
      <c r="K28" s="61"/>
    </row>
    <row r="29" spans="1:11" ht="12.75">
      <c r="A29" s="47"/>
      <c r="E29" s="65" t="s">
        <v>18</v>
      </c>
      <c r="F29" s="61"/>
      <c r="G29" s="61"/>
      <c r="H29" s="61"/>
      <c r="I29" s="61"/>
      <c r="J29" s="61"/>
      <c r="K29" s="61"/>
    </row>
    <row r="30" spans="1:12" ht="24.75" customHeight="1">
      <c r="A30" s="47"/>
      <c r="E30" s="203" t="s">
        <v>145</v>
      </c>
      <c r="F30" s="204"/>
      <c r="G30" s="204"/>
      <c r="H30" s="204"/>
      <c r="I30" s="204"/>
      <c r="J30" s="204"/>
      <c r="K30" s="204"/>
      <c r="L30" s="204"/>
    </row>
    <row r="31" spans="1:11" ht="12.75">
      <c r="A31" s="47"/>
      <c r="E31" s="65" t="s">
        <v>19</v>
      </c>
      <c r="F31" s="61"/>
      <c r="G31" s="61"/>
      <c r="H31" s="61"/>
      <c r="I31" s="61"/>
      <c r="J31" s="61"/>
      <c r="K31" s="61"/>
    </row>
    <row r="32" spans="5:11" ht="12.75">
      <c r="E32" s="65" t="s">
        <v>20</v>
      </c>
      <c r="F32" s="61"/>
      <c r="G32" s="61"/>
      <c r="H32" s="61"/>
      <c r="I32" s="61"/>
      <c r="J32" s="61"/>
      <c r="K32" s="61"/>
    </row>
    <row r="33" spans="5:11" ht="12.75">
      <c r="E33" s="65" t="s">
        <v>18</v>
      </c>
      <c r="F33" s="61"/>
      <c r="G33" s="61"/>
      <c r="H33" s="61"/>
      <c r="I33" s="61"/>
      <c r="J33" s="61"/>
      <c r="K33" s="61"/>
    </row>
    <row r="34" spans="5:11" ht="12.75">
      <c r="E34" s="69"/>
      <c r="F34" s="54"/>
      <c r="G34" s="68"/>
      <c r="H34" s="68"/>
      <c r="I34" s="68"/>
      <c r="J34" s="68"/>
      <c r="K34" s="68"/>
    </row>
    <row r="35" spans="3:11" ht="12.75">
      <c r="C35" s="69"/>
      <c r="D35" s="65"/>
      <c r="E35" s="70"/>
      <c r="F35" s="61"/>
      <c r="G35" s="61"/>
      <c r="H35" s="61"/>
      <c r="I35" s="61"/>
      <c r="J35" s="61"/>
      <c r="K35" s="61"/>
    </row>
    <row r="36" spans="3:11" ht="12.75">
      <c r="C36" s="69"/>
      <c r="D36" s="65"/>
      <c r="E36" s="70"/>
      <c r="F36" s="61"/>
      <c r="G36" s="61"/>
      <c r="H36" s="61"/>
      <c r="I36" s="61"/>
      <c r="J36" s="61"/>
      <c r="K36" s="61"/>
    </row>
    <row r="37" spans="3:11" ht="12.75">
      <c r="C37" s="64"/>
      <c r="D37" s="61"/>
      <c r="E37" s="54"/>
      <c r="F37" s="68"/>
      <c r="G37" s="68"/>
      <c r="H37" s="68"/>
      <c r="I37" s="68"/>
      <c r="J37" s="68"/>
      <c r="K37" s="68"/>
    </row>
    <row r="38" spans="3:11" ht="12.75">
      <c r="C38" s="65"/>
      <c r="D38" s="61"/>
      <c r="E38" s="65"/>
      <c r="F38" s="61"/>
      <c r="G38" s="61"/>
      <c r="H38" s="61"/>
      <c r="I38" s="61"/>
      <c r="J38" s="61"/>
      <c r="K38" s="61"/>
    </row>
    <row r="39" spans="3:11" ht="12.75">
      <c r="C39" s="65"/>
      <c r="D39" s="61"/>
      <c r="E39" s="65"/>
      <c r="F39" s="61"/>
      <c r="G39" s="61"/>
      <c r="H39" s="61"/>
      <c r="I39" s="61"/>
      <c r="J39" s="61"/>
      <c r="K39" s="61"/>
    </row>
    <row r="40" spans="3:11" ht="12.75">
      <c r="C40" s="65"/>
      <c r="D40" s="61"/>
      <c r="E40" s="65"/>
      <c r="F40" s="61"/>
      <c r="G40" s="61"/>
      <c r="H40" s="61"/>
      <c r="I40" s="61"/>
      <c r="J40" s="61"/>
      <c r="K40" s="61"/>
    </row>
    <row r="41" spans="3:12" ht="12.75">
      <c r="C41" s="67"/>
      <c r="D41" s="61"/>
      <c r="E41" s="61"/>
      <c r="F41" s="61"/>
      <c r="G41" s="61"/>
      <c r="H41" s="61"/>
      <c r="I41" s="61"/>
      <c r="J41" s="61"/>
      <c r="K41" s="61"/>
      <c r="L41" s="61"/>
    </row>
    <row r="42" spans="3:12" ht="12.75">
      <c r="C42" s="69"/>
      <c r="D42" s="61"/>
      <c r="E42" s="61"/>
      <c r="F42" s="61"/>
      <c r="G42" s="61"/>
      <c r="H42" s="61"/>
      <c r="I42" s="61"/>
      <c r="J42" s="61"/>
      <c r="K42" s="61"/>
      <c r="L42" s="61"/>
    </row>
    <row r="43" spans="3:12" ht="12.75">
      <c r="C43" s="69"/>
      <c r="D43" s="61"/>
      <c r="E43" s="61"/>
      <c r="F43" s="61"/>
      <c r="G43" s="61"/>
      <c r="H43" s="61"/>
      <c r="I43" s="61"/>
      <c r="J43" s="61"/>
      <c r="K43" s="61"/>
      <c r="L43" s="61"/>
    </row>
    <row r="44" spans="3:12" ht="12.75">
      <c r="C44" s="69"/>
      <c r="D44" s="61"/>
      <c r="E44" s="61"/>
      <c r="F44" s="61"/>
      <c r="G44" s="61"/>
      <c r="H44" s="61"/>
      <c r="I44" s="61"/>
      <c r="J44" s="61"/>
      <c r="K44" s="61"/>
      <c r="L44" s="61"/>
    </row>
    <row r="45" spans="3:12" ht="12.75">
      <c r="C45" s="67"/>
      <c r="D45" s="54"/>
      <c r="E45" s="68"/>
      <c r="F45" s="68"/>
      <c r="G45" s="68"/>
      <c r="H45" s="68"/>
      <c r="I45" s="68"/>
      <c r="J45" s="61"/>
      <c r="K45" s="61"/>
      <c r="L45" s="61"/>
    </row>
    <row r="46" spans="3:12" ht="12.75">
      <c r="C46" s="69"/>
      <c r="D46" s="65"/>
      <c r="E46" s="70"/>
      <c r="F46" s="61"/>
      <c r="G46" s="61"/>
      <c r="H46" s="61"/>
      <c r="I46" s="61"/>
      <c r="J46" s="61"/>
      <c r="K46" s="61"/>
      <c r="L46" s="61"/>
    </row>
    <row r="47" spans="3:12" ht="12.75">
      <c r="C47" s="69"/>
      <c r="D47" s="65"/>
      <c r="E47" s="70"/>
      <c r="F47" s="61"/>
      <c r="G47" s="61"/>
      <c r="H47" s="61"/>
      <c r="I47" s="61"/>
      <c r="J47" s="61"/>
      <c r="K47" s="61"/>
      <c r="L47" s="61"/>
    </row>
    <row r="48" spans="3:12" ht="12.75">
      <c r="C48" s="69"/>
      <c r="D48" s="65"/>
      <c r="E48" s="70"/>
      <c r="F48" s="61"/>
      <c r="G48" s="61"/>
      <c r="H48" s="61"/>
      <c r="I48" s="61"/>
      <c r="J48" s="61"/>
      <c r="K48" s="61"/>
      <c r="L48" s="61"/>
    </row>
    <row r="49" spans="3:12" ht="12.75">
      <c r="C49" s="64"/>
      <c r="D49" s="61"/>
      <c r="E49" s="54"/>
      <c r="F49" s="68"/>
      <c r="G49" s="68"/>
      <c r="H49" s="68"/>
      <c r="I49" s="68"/>
      <c r="J49" s="68"/>
      <c r="K49" s="68"/>
      <c r="L49" s="61"/>
    </row>
    <row r="50" spans="3:12" ht="12.75">
      <c r="C50" s="65"/>
      <c r="D50" s="61"/>
      <c r="E50" s="65"/>
      <c r="F50" s="61"/>
      <c r="G50" s="61"/>
      <c r="H50" s="61"/>
      <c r="I50" s="61"/>
      <c r="J50" s="61"/>
      <c r="K50" s="61"/>
      <c r="L50" s="61"/>
    </row>
    <row r="51" spans="3:12" ht="12.75">
      <c r="C51" s="65"/>
      <c r="D51" s="61"/>
      <c r="E51" s="65"/>
      <c r="F51" s="61"/>
      <c r="G51" s="61"/>
      <c r="H51" s="61"/>
      <c r="I51" s="61"/>
      <c r="J51" s="61"/>
      <c r="K51" s="61"/>
      <c r="L51" s="61"/>
    </row>
    <row r="52" spans="3:12" ht="12.75">
      <c r="C52" s="65"/>
      <c r="D52" s="61"/>
      <c r="E52" s="65"/>
      <c r="F52" s="61"/>
      <c r="G52" s="61"/>
      <c r="H52" s="61"/>
      <c r="I52" s="61"/>
      <c r="J52" s="61"/>
      <c r="K52" s="61"/>
      <c r="L52" s="61"/>
    </row>
    <row r="53" spans="3:5" ht="12.75">
      <c r="C53" s="67"/>
      <c r="E53" s="54"/>
    </row>
    <row r="54" spans="3:5" ht="12.75">
      <c r="C54" s="69"/>
      <c r="E54" s="65"/>
    </row>
    <row r="55" spans="3:5" ht="12.75">
      <c r="C55" s="69"/>
      <c r="E55" s="65"/>
    </row>
    <row r="56" spans="3:5" ht="12.75">
      <c r="C56" s="69"/>
      <c r="E56" s="65"/>
    </row>
    <row r="57" spans="3:12" ht="12.75">
      <c r="C57" s="67"/>
      <c r="D57" s="54"/>
      <c r="E57" s="68"/>
      <c r="F57" s="68"/>
      <c r="G57" s="68"/>
      <c r="H57" s="68"/>
      <c r="I57" s="68"/>
      <c r="J57" s="61"/>
      <c r="K57" s="61"/>
      <c r="L57" s="61"/>
    </row>
    <row r="58" spans="3:12" ht="12.75">
      <c r="C58" s="69"/>
      <c r="D58" s="65"/>
      <c r="E58" s="70"/>
      <c r="F58" s="61"/>
      <c r="G58" s="61"/>
      <c r="H58" s="61"/>
      <c r="I58" s="61"/>
      <c r="J58" s="61"/>
      <c r="K58" s="61"/>
      <c r="L58" s="61"/>
    </row>
    <row r="59" spans="3:12" ht="12.75">
      <c r="C59" s="69"/>
      <c r="D59" s="65"/>
      <c r="E59" s="70"/>
      <c r="F59" s="61"/>
      <c r="G59" s="61"/>
      <c r="H59" s="61"/>
      <c r="I59" s="61"/>
      <c r="J59" s="61"/>
      <c r="K59" s="61"/>
      <c r="L59" s="61"/>
    </row>
    <row r="60" spans="3:12" ht="12.75">
      <c r="C60" s="69"/>
      <c r="D60" s="65"/>
      <c r="E60" s="70"/>
      <c r="F60" s="61"/>
      <c r="G60" s="61"/>
      <c r="H60" s="61"/>
      <c r="I60" s="61"/>
      <c r="J60" s="61"/>
      <c r="K60" s="61"/>
      <c r="L60" s="61"/>
    </row>
    <row r="61" spans="4:12" ht="12.75">
      <c r="D61" s="61"/>
      <c r="E61" s="54"/>
      <c r="F61" s="68"/>
      <c r="G61" s="68"/>
      <c r="H61" s="68"/>
      <c r="I61" s="68"/>
      <c r="J61" s="68"/>
      <c r="K61" s="68"/>
      <c r="L61" s="61"/>
    </row>
    <row r="62" spans="4:12" ht="12.75">
      <c r="D62" s="61"/>
      <c r="E62" s="65"/>
      <c r="F62" s="61"/>
      <c r="G62" s="61"/>
      <c r="H62" s="61"/>
      <c r="I62" s="61"/>
      <c r="J62" s="61"/>
      <c r="K62" s="61"/>
      <c r="L62" s="61"/>
    </row>
    <row r="63" spans="4:12" ht="12.75">
      <c r="D63" s="61"/>
      <c r="E63" s="65"/>
      <c r="F63" s="61"/>
      <c r="G63" s="61"/>
      <c r="H63" s="61"/>
      <c r="I63" s="61"/>
      <c r="J63" s="61"/>
      <c r="K63" s="61"/>
      <c r="L63" s="61"/>
    </row>
    <row r="64" spans="4:12" ht="12.75">
      <c r="D64" s="61"/>
      <c r="E64" s="65"/>
      <c r="F64" s="61"/>
      <c r="G64" s="61"/>
      <c r="H64" s="61"/>
      <c r="I64" s="61"/>
      <c r="J64" s="61"/>
      <c r="K64" s="61"/>
      <c r="L64" s="61"/>
    </row>
    <row r="65" ht="12.75">
      <c r="E65" s="54"/>
    </row>
    <row r="66" ht="12.75">
      <c r="E66" s="65"/>
    </row>
    <row r="67" ht="12.75">
      <c r="E67" s="65"/>
    </row>
    <row r="68" ht="12.75">
      <c r="E68" s="65"/>
    </row>
    <row r="69" ht="12.75">
      <c r="E69" s="54"/>
    </row>
    <row r="70" ht="12.75">
      <c r="E70" s="65"/>
    </row>
    <row r="71" ht="12.75">
      <c r="E71" s="65"/>
    </row>
    <row r="72" ht="12.75">
      <c r="E72" s="65"/>
    </row>
    <row r="73" ht="12.75">
      <c r="E73" s="54"/>
    </row>
    <row r="74" ht="12.75">
      <c r="E74" s="65"/>
    </row>
    <row r="75" ht="12.75">
      <c r="E75" s="65"/>
    </row>
    <row r="76" ht="12.75">
      <c r="E76" s="65"/>
    </row>
  </sheetData>
  <sheetProtection/>
  <mergeCells count="9">
    <mergeCell ref="E26:L26"/>
    <mergeCell ref="E30:L30"/>
    <mergeCell ref="C17:E17"/>
    <mergeCell ref="C16:E16"/>
    <mergeCell ref="A1:K1"/>
    <mergeCell ref="B8:K8"/>
    <mergeCell ref="B14:C14"/>
    <mergeCell ref="C15:E15"/>
    <mergeCell ref="E22:L22"/>
  </mergeCells>
  <hyperlinks>
    <hyperlink ref="B11" location="'Billing Summary AIR ID N'!A1" tooltip="Billing Summary Report" display="Billing Summary Report"/>
    <hyperlink ref="B12" location="'Usage Summary AIR ID N'!A1" tooltip="Usage Summary Report" display="Usage Summary Report"/>
    <hyperlink ref="B13" location="'Usage Summary Graphs AIR ID N'!A1" tooltip="Usage Summary Graphs" display="Usage Summary Graphs"/>
    <hyperlink ref="C15" location="'Billing Summary AIR ID N'!A1" tooltip="Billing Summary Report" display="Billing Summary Report"/>
    <hyperlink ref="C16" location="'Usage Summary AIR ID N'!A1" tooltip="Usage Summary Report" display="Usage Summary Report"/>
    <hyperlink ref="C17" location="'Usage Summary Graphs AIR ID N'!A1" tooltip="Usage Summary Graphs" display="Usage Summary Graphs"/>
    <hyperlink ref="E33" location="'Usage Graph AIR ID 3'!A1" tooltip="Usage Summary Graphs" display="Usage Summary Graphs"/>
    <hyperlink ref="E32" location="'Usage Sum AIR ID 3'!A1" tooltip="Usage Summary Report" display="Usage Summary Report"/>
    <hyperlink ref="E31" location="'Bill Sum AIR ID 3'!A1" tooltip="Billing Summary Report" display="Billing Summary Report"/>
    <hyperlink ref="E29" location="'Usage Graph AIR ID 3'!A1" tooltip="Usage Summary Graphs" display="Usage Summary Graphs"/>
    <hyperlink ref="E28" location="'Usage Sum AIR ID 3'!A1" tooltip="Usage Summary Report" display="Usage Summary Report"/>
    <hyperlink ref="E27" location="'Bill Sum AIR ID 3'!A1" tooltip="Billing Summary Report" display="Billing Summary Report"/>
    <hyperlink ref="E25" location="'Usage Graph AIR ID 3'!A1" tooltip="Usage Summary Graphs" display="Usage Summary Graphs"/>
    <hyperlink ref="E24" location="'Usage Sum AIR ID 3'!A1" tooltip="Usage Summary Report" display="Usage Summary Report"/>
    <hyperlink ref="E23" location="'Bill Sum AIR ID 3'!A1" tooltip="Billing Summary Report" display="Billing Summary Report"/>
    <hyperlink ref="E21" location="'Usage Summary Graphs 807400'!A1" tooltip="Usage Summary Graphs" display="Usage Summary Graphs"/>
    <hyperlink ref="E20" location="'Usage Summary 807400'!A1" tooltip="Usage Summary Report" display="Usage Summary Report"/>
    <hyperlink ref="E19" location="'Billing Summary 807400'!A1" tooltip="Billing Summary Report" display="Billing Summary Report"/>
  </hyperlinks>
  <printOptions horizontalCentered="1"/>
  <pageMargins left="0.75" right="0.75" top="0.57" bottom="0.51" header="0.33" footer="0.5"/>
  <pageSetup horizontalDpi="600" verticalDpi="600" orientation="portrait" paperSize="9" scale="95" r:id="rId1"/>
  <headerFooter alignWithMargins="0"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view="pageBreakPreview" zoomScale="75" zoomScaleNormal="75" zoomScaleSheetLayoutView="75" zoomScalePageLayoutView="0" workbookViewId="0" topLeftCell="A1">
      <selection activeCell="I23" sqref="I23"/>
    </sheetView>
  </sheetViews>
  <sheetFormatPr defaultColWidth="9.140625" defaultRowHeight="12.75"/>
  <cols>
    <col min="1" max="1" width="20.7109375" style="3" customWidth="1"/>
    <col min="2" max="10" width="14.7109375" style="3" customWidth="1"/>
    <col min="11" max="11" width="9.140625" style="3" customWidth="1"/>
    <col min="12" max="12" width="10.28125" style="42" hidden="1" customWidth="1"/>
    <col min="13" max="13" width="8.28125" style="3" hidden="1" customWidth="1"/>
    <col min="14" max="14" width="5.421875" style="3" hidden="1" customWidth="1"/>
    <col min="15" max="16384" width="9.140625" style="3" customWidth="1"/>
  </cols>
  <sheetData>
    <row r="1" spans="1:10" ht="24.75" customHeight="1">
      <c r="A1" s="198" t="s">
        <v>64</v>
      </c>
      <c r="B1" s="199"/>
      <c r="C1" s="199"/>
      <c r="D1" s="199"/>
      <c r="E1" s="199"/>
      <c r="F1" s="199"/>
      <c r="G1" s="199"/>
      <c r="H1" s="199"/>
      <c r="I1" s="199"/>
      <c r="J1" s="199"/>
    </row>
    <row r="2" ht="12.75" customHeight="1"/>
    <row r="3" spans="1:10" ht="15" customHeight="1">
      <c r="A3" s="77" t="s">
        <v>47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29" t="s">
        <v>67</v>
      </c>
      <c r="B4" s="23"/>
      <c r="C4" s="23"/>
      <c r="D4" s="23"/>
      <c r="E4" s="23"/>
      <c r="F4" s="23"/>
      <c r="G4" s="23"/>
      <c r="H4" s="23"/>
      <c r="I4" s="24"/>
      <c r="J4" s="24"/>
    </row>
    <row r="5" spans="1:10" ht="12.75" customHeight="1">
      <c r="A5" s="29" t="s">
        <v>52</v>
      </c>
      <c r="B5" s="23"/>
      <c r="C5" s="23"/>
      <c r="D5" s="23"/>
      <c r="E5" s="23"/>
      <c r="F5" s="23"/>
      <c r="G5" s="23"/>
      <c r="H5" s="23"/>
      <c r="I5" s="24"/>
      <c r="J5" s="24"/>
    </row>
    <row r="6" spans="1:10" ht="12.75" customHeight="1">
      <c r="A6" s="16"/>
      <c r="B6" s="23"/>
      <c r="C6" s="23"/>
      <c r="D6" s="23"/>
      <c r="E6" s="23"/>
      <c r="F6" s="23"/>
      <c r="G6" s="23"/>
      <c r="H6" s="23"/>
      <c r="I6" s="24"/>
      <c r="J6" s="14" t="s">
        <v>63</v>
      </c>
    </row>
    <row r="7" spans="1:13" ht="12.75" customHeight="1">
      <c r="A7" s="16"/>
      <c r="B7" s="23"/>
      <c r="C7" s="23"/>
      <c r="D7" s="23"/>
      <c r="E7" s="23"/>
      <c r="F7" s="23"/>
      <c r="G7" s="23"/>
      <c r="H7" s="19"/>
      <c r="I7" s="19"/>
      <c r="J7" s="2" t="s">
        <v>163</v>
      </c>
      <c r="K7" s="2"/>
      <c r="L7" s="43"/>
      <c r="M7" s="15"/>
    </row>
    <row r="8" spans="1:13" ht="12.75" customHeight="1">
      <c r="A8" s="16"/>
      <c r="B8" s="23"/>
      <c r="C8" s="23"/>
      <c r="D8" s="23"/>
      <c r="E8" s="23"/>
      <c r="F8" s="23"/>
      <c r="G8" s="23"/>
      <c r="H8" s="19"/>
      <c r="I8" s="19"/>
      <c r="J8" s="2"/>
      <c r="K8" s="2"/>
      <c r="L8" s="43"/>
      <c r="M8" s="15"/>
    </row>
    <row r="9" spans="1:10" ht="12.75" customHeight="1">
      <c r="A9" s="2"/>
      <c r="B9" s="23"/>
      <c r="C9" s="23"/>
      <c r="D9" s="23"/>
      <c r="E9" s="23"/>
      <c r="F9" s="23"/>
      <c r="G9" s="23"/>
      <c r="H9" s="79"/>
      <c r="I9" s="79"/>
      <c r="J9" s="79"/>
    </row>
    <row r="10" spans="1:10" ht="15">
      <c r="A10" s="205" t="s">
        <v>19</v>
      </c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5">
      <c r="A11" s="80"/>
      <c r="B11" s="23"/>
      <c r="C11" s="23"/>
      <c r="D11" s="23"/>
      <c r="E11" s="23"/>
      <c r="F11" s="23"/>
      <c r="G11" s="23"/>
      <c r="H11" s="23"/>
      <c r="I11" s="18"/>
      <c r="J11" s="18"/>
    </row>
    <row r="12" spans="1:12" s="1" customFormat="1" ht="33" customHeight="1">
      <c r="A12" s="7" t="s">
        <v>76</v>
      </c>
      <c r="B12" s="7" t="s">
        <v>77</v>
      </c>
      <c r="C12" s="7" t="s">
        <v>4</v>
      </c>
      <c r="D12" s="22" t="s">
        <v>51</v>
      </c>
      <c r="E12" s="178" t="s">
        <v>153</v>
      </c>
      <c r="F12" s="7" t="s">
        <v>54</v>
      </c>
      <c r="G12" s="7" t="s">
        <v>56</v>
      </c>
      <c r="H12" s="7" t="s">
        <v>1</v>
      </c>
      <c r="I12" s="7" t="s">
        <v>0</v>
      </c>
      <c r="J12" s="7" t="s">
        <v>57</v>
      </c>
      <c r="L12" s="44"/>
    </row>
    <row r="13" spans="1:14" ht="12.75">
      <c r="A13" s="81" t="s">
        <v>146</v>
      </c>
      <c r="B13" s="82">
        <v>17</v>
      </c>
      <c r="C13" s="83">
        <v>2492</v>
      </c>
      <c r="D13" s="143">
        <v>8.575694444444444</v>
      </c>
      <c r="E13" s="179">
        <v>12456</v>
      </c>
      <c r="F13" s="51">
        <v>2299.83</v>
      </c>
      <c r="G13" s="51">
        <v>226.02</v>
      </c>
      <c r="H13" s="50">
        <v>22.3</v>
      </c>
      <c r="I13" s="51">
        <v>253.24949999999995</v>
      </c>
      <c r="J13" s="52">
        <f>SUM(F13:I13)</f>
        <v>2801.3995</v>
      </c>
      <c r="L13" s="42">
        <v>6349</v>
      </c>
      <c r="M13" s="3">
        <f>TRUNC(L13/60)</f>
        <v>105</v>
      </c>
      <c r="N13" s="3">
        <f>L13-(M13*60)</f>
        <v>49</v>
      </c>
    </row>
    <row r="14" spans="1:14" ht="12.75">
      <c r="A14" s="81" t="s">
        <v>147</v>
      </c>
      <c r="B14" s="82">
        <v>82</v>
      </c>
      <c r="C14" s="83">
        <v>7297</v>
      </c>
      <c r="D14" s="143">
        <v>21.684027777777775</v>
      </c>
      <c r="E14" s="179">
        <v>1245687</v>
      </c>
      <c r="F14" s="51">
        <v>5787.42</v>
      </c>
      <c r="G14" s="51">
        <v>1090.17</v>
      </c>
      <c r="H14" s="50">
        <v>202.75</v>
      </c>
      <c r="I14" s="51">
        <v>8.75</v>
      </c>
      <c r="J14" s="52">
        <f>SUM(F14:I14)</f>
        <v>7089.09</v>
      </c>
      <c r="L14" s="42">
        <v>30625</v>
      </c>
      <c r="M14" s="3">
        <f>TRUNC(L14/60)</f>
        <v>510</v>
      </c>
      <c r="N14" s="3">
        <f>L14-(M14*60)</f>
        <v>25</v>
      </c>
    </row>
    <row r="15" spans="1:14" ht="12.75">
      <c r="A15" s="81" t="s">
        <v>148</v>
      </c>
      <c r="B15" s="82">
        <v>65</v>
      </c>
      <c r="C15" s="83">
        <v>5705</v>
      </c>
      <c r="D15" s="45" t="s">
        <v>25</v>
      </c>
      <c r="E15" s="179">
        <v>556987</v>
      </c>
      <c r="F15" s="51">
        <v>4587.59</v>
      </c>
      <c r="G15" s="51">
        <v>864.16</v>
      </c>
      <c r="H15" s="50">
        <v>82.45</v>
      </c>
      <c r="I15" s="51">
        <v>968.32</v>
      </c>
      <c r="J15" s="52">
        <f>SUM(F15:I15)</f>
        <v>6502.5199999999995</v>
      </c>
      <c r="L15" s="42">
        <v>24275</v>
      </c>
      <c r="M15" s="3">
        <f>TRUNC(L15/60)</f>
        <v>404</v>
      </c>
      <c r="N15" s="3">
        <f>L15-(M15*60)</f>
        <v>35</v>
      </c>
    </row>
    <row r="16" spans="1:10" ht="5.25" customHeight="1">
      <c r="A16" s="13"/>
      <c r="B16" s="84"/>
      <c r="C16" s="25"/>
      <c r="D16" s="32"/>
      <c r="E16" s="180"/>
      <c r="F16" s="85"/>
      <c r="G16" s="13"/>
      <c r="H16" s="13"/>
      <c r="I16" s="13"/>
      <c r="J16" s="13"/>
    </row>
    <row r="17" spans="1:14" s="2" customFormat="1" ht="12.75">
      <c r="A17" s="35" t="s">
        <v>2</v>
      </c>
      <c r="B17" s="38">
        <f>SUM(B13:B15)</f>
        <v>164</v>
      </c>
      <c r="C17" s="86">
        <f>SUM(C13:C15)</f>
        <v>15494</v>
      </c>
      <c r="D17" s="46" t="s">
        <v>26</v>
      </c>
      <c r="E17" s="181">
        <f aca="true" t="shared" si="0" ref="E17:J17">SUM(E13:E16)</f>
        <v>1815130</v>
      </c>
      <c r="F17" s="37">
        <f t="shared" si="0"/>
        <v>12674.84</v>
      </c>
      <c r="G17" s="37">
        <f t="shared" si="0"/>
        <v>2180.35</v>
      </c>
      <c r="H17" s="37">
        <f t="shared" si="0"/>
        <v>307.5</v>
      </c>
      <c r="I17" s="37">
        <f t="shared" si="0"/>
        <v>1230.3195</v>
      </c>
      <c r="J17" s="33">
        <f t="shared" si="0"/>
        <v>16393.0095</v>
      </c>
      <c r="L17" s="43">
        <v>61249</v>
      </c>
      <c r="M17" s="3">
        <f>TRUNC(L17/60)</f>
        <v>1020</v>
      </c>
      <c r="N17" s="3">
        <f>L17-(M17*60)</f>
        <v>49</v>
      </c>
    </row>
    <row r="18" spans="1:10" ht="12.75">
      <c r="A18" s="166" t="s">
        <v>151</v>
      </c>
      <c r="B18" s="167"/>
      <c r="C18" s="167"/>
      <c r="D18" s="167"/>
      <c r="E18" s="182"/>
      <c r="F18" s="52">
        <f>AVERAGE(F13:F15)</f>
        <v>4224.946666666667</v>
      </c>
      <c r="G18" s="52">
        <f>AVERAGE(G13:G15)</f>
        <v>726.7833333333333</v>
      </c>
      <c r="H18" s="52">
        <f>AVERAGE(H13:H15)</f>
        <v>102.5</v>
      </c>
      <c r="I18" s="169"/>
      <c r="J18" s="52">
        <f>AVERAGE(J13:J15)</f>
        <v>5464.3365</v>
      </c>
    </row>
    <row r="19" spans="1:10" ht="14.25">
      <c r="A19" s="23"/>
      <c r="B19" s="23"/>
      <c r="C19" s="26"/>
      <c r="D19" s="26"/>
      <c r="E19" s="26"/>
      <c r="F19" s="23"/>
      <c r="G19" s="23"/>
      <c r="H19" s="23"/>
      <c r="I19" s="23"/>
      <c r="J19" s="23"/>
    </row>
    <row r="20" spans="1:10" ht="14.25">
      <c r="A20" s="73" t="s">
        <v>21</v>
      </c>
      <c r="B20" s="23"/>
      <c r="C20" s="27"/>
      <c r="D20" s="27"/>
      <c r="E20" s="27"/>
      <c r="F20" s="23"/>
      <c r="G20" s="23"/>
      <c r="H20" s="23"/>
      <c r="I20" s="23"/>
      <c r="J20" s="23"/>
    </row>
    <row r="21" spans="1:10" ht="12.75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mergeCells count="2">
    <mergeCell ref="A1:J1"/>
    <mergeCell ref="A10:J10"/>
  </mergeCells>
  <hyperlinks>
    <hyperlink ref="A20" location="'Table of Contents'!A1" display="Table of Contents"/>
  </hyperlinks>
  <printOptions horizontalCentered="1"/>
  <pageMargins left="0.75" right="0.75" top="0.57" bottom="0.51" header="0.33" footer="0.5"/>
  <pageSetup fitToHeight="0" fitToWidth="1" horizontalDpi="600" verticalDpi="600" orientation="landscape" paperSize="9" scale="86" r:id="rId3"/>
  <headerFooter alignWithMargins="0">
    <oddFooter>&amp;LPage &amp;P of &amp;N&amp;R&amp;F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75" zoomScaleNormal="75" zoomScaleSheetLayoutView="75" zoomScalePageLayoutView="0" workbookViewId="0" topLeftCell="A1">
      <selection activeCell="H38" sqref="H38"/>
    </sheetView>
  </sheetViews>
  <sheetFormatPr defaultColWidth="9.140625" defaultRowHeight="12.75"/>
  <cols>
    <col min="1" max="1" width="11.140625" style="0" customWidth="1"/>
    <col min="2" max="2" width="14.140625" style="0" customWidth="1"/>
    <col min="3" max="3" width="7.7109375" style="0" customWidth="1"/>
    <col min="4" max="4" width="10.421875" style="0" customWidth="1"/>
    <col min="5" max="11" width="14.7109375" style="0" customWidth="1"/>
    <col min="12" max="12" width="9.28125" style="0" bestFit="1" customWidth="1"/>
    <col min="13" max="13" width="4.00390625" style="0" customWidth="1"/>
    <col min="14" max="14" width="4.8515625" style="0" customWidth="1"/>
    <col min="15" max="15" width="3.8515625" style="0" customWidth="1"/>
    <col min="16" max="16" width="21.57421875" style="0" bestFit="1" customWidth="1"/>
  </cols>
  <sheetData>
    <row r="1" spans="1:13" ht="39" customHeight="1">
      <c r="A1" s="209" t="s">
        <v>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3" spans="1:4" ht="12.75">
      <c r="A3" s="16" t="s">
        <v>102</v>
      </c>
      <c r="B3" s="16"/>
      <c r="C3" s="16"/>
      <c r="D3" s="16"/>
    </row>
    <row r="4" spans="1:4" ht="12.75">
      <c r="A4" s="77" t="s">
        <v>124</v>
      </c>
      <c r="B4" s="77"/>
      <c r="C4" s="77"/>
      <c r="D4" s="77"/>
    </row>
    <row r="5" spans="1:4" ht="12.75">
      <c r="A5" s="77" t="s">
        <v>52</v>
      </c>
      <c r="B5" s="77"/>
      <c r="C5" s="77"/>
      <c r="D5" s="77"/>
    </row>
    <row r="6" ht="12.75">
      <c r="M6" s="2" t="s">
        <v>149</v>
      </c>
    </row>
    <row r="7" ht="12.75">
      <c r="M7" s="2" t="s">
        <v>103</v>
      </c>
    </row>
    <row r="8" spans="1:13" ht="12.75">
      <c r="A8" s="142"/>
      <c r="M8" s="2" t="s">
        <v>163</v>
      </c>
    </row>
    <row r="9" spans="1:12" ht="12.75">
      <c r="A9" s="142"/>
      <c r="L9" s="77"/>
    </row>
    <row r="10" spans="1:12" ht="15">
      <c r="A10" s="207" t="s">
        <v>19</v>
      </c>
      <c r="B10" s="207"/>
      <c r="C10" s="207"/>
      <c r="D10" s="207"/>
      <c r="E10" s="208"/>
      <c r="F10" s="208"/>
      <c r="G10" s="208"/>
      <c r="H10" s="208"/>
      <c r="I10" s="208"/>
      <c r="J10" s="208"/>
      <c r="K10" s="208"/>
      <c r="L10" s="208"/>
    </row>
    <row r="12" spans="1:12" ht="49.5" customHeight="1">
      <c r="A12" s="7" t="s">
        <v>62</v>
      </c>
      <c r="B12" s="7" t="s">
        <v>50</v>
      </c>
      <c r="C12" s="7" t="s">
        <v>104</v>
      </c>
      <c r="D12" s="7" t="s">
        <v>69</v>
      </c>
      <c r="E12" s="7" t="s">
        <v>4</v>
      </c>
      <c r="F12" s="7" t="s">
        <v>45</v>
      </c>
      <c r="G12" s="141" t="s">
        <v>154</v>
      </c>
      <c r="H12" s="7" t="s">
        <v>54</v>
      </c>
      <c r="I12" s="7" t="s">
        <v>56</v>
      </c>
      <c r="J12" s="7" t="s">
        <v>1</v>
      </c>
      <c r="K12" s="7" t="s">
        <v>0</v>
      </c>
      <c r="L12" s="7" t="s">
        <v>57</v>
      </c>
    </row>
    <row r="13" spans="1:12" ht="12.75">
      <c r="A13" s="17">
        <v>14142790</v>
      </c>
      <c r="B13" s="17" t="s">
        <v>108</v>
      </c>
      <c r="C13" s="17"/>
      <c r="D13" s="17"/>
      <c r="E13" s="89">
        <v>224</v>
      </c>
      <c r="F13" s="104">
        <v>0</v>
      </c>
      <c r="G13" s="182">
        <v>6549879</v>
      </c>
      <c r="H13" s="105">
        <v>7.5</v>
      </c>
      <c r="I13" s="105">
        <v>34.52</v>
      </c>
      <c r="J13" s="105">
        <v>-7.59</v>
      </c>
      <c r="K13" s="105">
        <v>7.2</v>
      </c>
      <c r="L13" s="105">
        <v>32.72</v>
      </c>
    </row>
    <row r="14" spans="1:12" ht="12.75">
      <c r="A14" s="17">
        <v>141427914</v>
      </c>
      <c r="B14" s="17" t="s">
        <v>121</v>
      </c>
      <c r="C14" s="17"/>
      <c r="D14" s="17"/>
      <c r="E14" s="89">
        <v>286</v>
      </c>
      <c r="F14" s="104">
        <v>0</v>
      </c>
      <c r="G14" s="182">
        <v>654321</v>
      </c>
      <c r="H14" s="105">
        <v>7.5</v>
      </c>
      <c r="I14" s="105">
        <v>26.29</v>
      </c>
      <c r="J14" s="105">
        <v>-5.76</v>
      </c>
      <c r="K14" s="105">
        <v>5.07</v>
      </c>
      <c r="L14" s="105">
        <v>33.99</v>
      </c>
    </row>
    <row r="15" spans="1:12" ht="12.75">
      <c r="A15" s="17">
        <v>14142797</v>
      </c>
      <c r="B15" s="17" t="s">
        <v>109</v>
      </c>
      <c r="C15" s="17"/>
      <c r="D15" s="17"/>
      <c r="E15" s="89">
        <v>424</v>
      </c>
      <c r="F15" s="104">
        <v>0</v>
      </c>
      <c r="G15" s="182">
        <v>135468</v>
      </c>
      <c r="H15" s="105">
        <v>7.5</v>
      </c>
      <c r="I15" s="105">
        <v>20.92</v>
      </c>
      <c r="J15" s="105">
        <v>-3.6</v>
      </c>
      <c r="K15" s="105">
        <v>3.33</v>
      </c>
      <c r="L15" s="105">
        <v>29.25</v>
      </c>
    </row>
    <row r="16" spans="1:12" ht="12.75">
      <c r="A16" s="17">
        <v>14142797</v>
      </c>
      <c r="B16" s="17" t="s">
        <v>110</v>
      </c>
      <c r="C16" s="17"/>
      <c r="D16" s="17"/>
      <c r="E16" s="89">
        <v>238</v>
      </c>
      <c r="F16" s="104">
        <v>0.1426388888888889</v>
      </c>
      <c r="G16" s="182">
        <v>0</v>
      </c>
      <c r="H16" s="105">
        <v>7.5</v>
      </c>
      <c r="I16" s="105">
        <v>32.22</v>
      </c>
      <c r="J16" s="105">
        <v>-6.85</v>
      </c>
      <c r="K16" s="105">
        <v>5.73</v>
      </c>
      <c r="L16" s="105">
        <v>38.5</v>
      </c>
    </row>
    <row r="17" spans="1:12" ht="12.75">
      <c r="A17" s="17">
        <v>14142797</v>
      </c>
      <c r="B17" s="17" t="s">
        <v>122</v>
      </c>
      <c r="C17" s="17"/>
      <c r="D17" s="17"/>
      <c r="E17" s="89">
        <v>430</v>
      </c>
      <c r="F17" s="104">
        <v>0.5333564814814815</v>
      </c>
      <c r="G17" s="182">
        <v>0</v>
      </c>
      <c r="H17" s="105">
        <v>7.5</v>
      </c>
      <c r="I17" s="105">
        <v>78.85</v>
      </c>
      <c r="J17" s="105">
        <v>-27.35</v>
      </c>
      <c r="K17" s="105">
        <v>22.25</v>
      </c>
      <c r="L17" s="105">
        <v>82.25</v>
      </c>
    </row>
    <row r="18" spans="1:12" ht="12.75">
      <c r="A18" s="17">
        <v>141420140</v>
      </c>
      <c r="B18" s="17" t="s">
        <v>111</v>
      </c>
      <c r="C18" s="17"/>
      <c r="D18" s="17"/>
      <c r="E18" s="89">
        <v>209</v>
      </c>
      <c r="F18" s="104">
        <v>0.13689814814814816</v>
      </c>
      <c r="G18" s="182">
        <v>0</v>
      </c>
      <c r="H18" s="105">
        <v>7.5</v>
      </c>
      <c r="I18" s="105">
        <v>25.22</v>
      </c>
      <c r="J18" s="105">
        <v>-5.55</v>
      </c>
      <c r="K18" s="105">
        <v>3.93</v>
      </c>
      <c r="L18" s="105">
        <v>33.2</v>
      </c>
    </row>
    <row r="19" spans="1:12" ht="12.75">
      <c r="A19" s="17">
        <v>141420140</v>
      </c>
      <c r="B19" s="17" t="s">
        <v>112</v>
      </c>
      <c r="C19" s="17"/>
      <c r="D19" s="17"/>
      <c r="E19" s="89">
        <v>64</v>
      </c>
      <c r="F19" s="104">
        <v>0.06594907407407408</v>
      </c>
      <c r="G19" s="182">
        <v>0</v>
      </c>
      <c r="H19" s="105">
        <v>7.5</v>
      </c>
      <c r="I19" s="105">
        <v>24.55</v>
      </c>
      <c r="J19" s="105">
        <v>-3.2</v>
      </c>
      <c r="K19" s="105">
        <v>3.37</v>
      </c>
      <c r="L19" s="105">
        <v>23.32</v>
      </c>
    </row>
    <row r="20" spans="1:12" ht="12.75">
      <c r="A20" s="17">
        <v>141420140</v>
      </c>
      <c r="B20" s="17" t="s">
        <v>113</v>
      </c>
      <c r="C20" s="17"/>
      <c r="D20" s="17"/>
      <c r="E20" s="89">
        <v>99</v>
      </c>
      <c r="F20" s="104">
        <v>0.07450231481481481</v>
      </c>
      <c r="G20" s="182">
        <v>0</v>
      </c>
      <c r="H20" s="105">
        <v>7.5</v>
      </c>
      <c r="I20" s="105">
        <v>24.33</v>
      </c>
      <c r="J20" s="105">
        <v>-3.25</v>
      </c>
      <c r="K20" s="105">
        <v>3.33</v>
      </c>
      <c r="L20" s="105">
        <v>23.22</v>
      </c>
    </row>
    <row r="21" spans="1:12" ht="12.75">
      <c r="A21" s="17">
        <v>141420140</v>
      </c>
      <c r="B21" s="17" t="s">
        <v>114</v>
      </c>
      <c r="C21" s="17"/>
      <c r="D21" s="17"/>
      <c r="E21" s="89">
        <v>269</v>
      </c>
      <c r="F21" s="104">
        <v>0.1998263888888889</v>
      </c>
      <c r="G21" s="182">
        <v>0</v>
      </c>
      <c r="H21" s="105">
        <v>7.5</v>
      </c>
      <c r="I21" s="105">
        <v>24.6</v>
      </c>
      <c r="J21" s="105">
        <v>-5.32</v>
      </c>
      <c r="K21" s="105">
        <v>3.85</v>
      </c>
      <c r="L21" s="105">
        <v>32.53</v>
      </c>
    </row>
    <row r="22" spans="1:12" ht="12.75">
      <c r="A22" s="17">
        <v>141420140</v>
      </c>
      <c r="B22" s="17" t="s">
        <v>123</v>
      </c>
      <c r="C22" s="17"/>
      <c r="D22" s="17"/>
      <c r="E22" s="89">
        <v>294</v>
      </c>
      <c r="F22" s="104">
        <v>0.2529976851851852</v>
      </c>
      <c r="G22" s="182">
        <v>0</v>
      </c>
      <c r="H22" s="105">
        <v>7.5</v>
      </c>
      <c r="I22" s="105">
        <v>67.99</v>
      </c>
      <c r="J22" s="105">
        <v>-23.96</v>
      </c>
      <c r="K22" s="105">
        <v>20.77</v>
      </c>
      <c r="L22" s="105">
        <v>72.3</v>
      </c>
    </row>
    <row r="23" spans="1:12" ht="12.75">
      <c r="A23" s="17">
        <v>14142040</v>
      </c>
      <c r="B23" s="17" t="s">
        <v>115</v>
      </c>
      <c r="C23" s="17"/>
      <c r="D23" s="17"/>
      <c r="E23" s="89">
        <v>287</v>
      </c>
      <c r="F23" s="104">
        <v>0.19644675925925925</v>
      </c>
      <c r="G23" s="182">
        <v>0</v>
      </c>
      <c r="H23" s="105">
        <v>7.5</v>
      </c>
      <c r="I23" s="105">
        <v>36.39</v>
      </c>
      <c r="J23" s="105">
        <v>-8.02</v>
      </c>
      <c r="K23" s="105">
        <v>7.35</v>
      </c>
      <c r="L23" s="105">
        <v>33.33</v>
      </c>
    </row>
    <row r="24" spans="1:12" ht="12.75">
      <c r="A24" s="17">
        <v>4416140</v>
      </c>
      <c r="B24" s="17" t="s">
        <v>116</v>
      </c>
      <c r="C24" s="17"/>
      <c r="D24" s="17"/>
      <c r="E24" s="89">
        <v>85</v>
      </c>
      <c r="F24" s="104">
        <v>0.1813888888888889</v>
      </c>
      <c r="G24" s="182">
        <v>0</v>
      </c>
      <c r="H24" s="105">
        <v>7.5</v>
      </c>
      <c r="I24" s="105">
        <v>20.22</v>
      </c>
      <c r="J24" s="105">
        <v>-3.32</v>
      </c>
      <c r="K24" s="105">
        <v>3.23</v>
      </c>
      <c r="L24" s="105">
        <v>28.32</v>
      </c>
    </row>
    <row r="25" spans="1:12" ht="12.75">
      <c r="A25" s="17">
        <v>4416140</v>
      </c>
      <c r="B25" s="17" t="s">
        <v>117</v>
      </c>
      <c r="C25" s="17"/>
      <c r="D25" s="17"/>
      <c r="E25" s="89">
        <v>76</v>
      </c>
      <c r="F25" s="104">
        <v>0.06931712962962963</v>
      </c>
      <c r="G25" s="182">
        <v>0</v>
      </c>
      <c r="H25" s="105">
        <v>7.5</v>
      </c>
      <c r="I25" s="105">
        <v>9.29</v>
      </c>
      <c r="J25" s="105">
        <v>-2.03</v>
      </c>
      <c r="K25" s="105">
        <v>2.77</v>
      </c>
      <c r="L25" s="105">
        <v>28.52</v>
      </c>
    </row>
    <row r="26" spans="1:12" ht="12.75">
      <c r="A26" s="17">
        <v>4416140</v>
      </c>
      <c r="B26" s="17" t="s">
        <v>118</v>
      </c>
      <c r="C26" s="17"/>
      <c r="D26" s="17"/>
      <c r="E26" s="89">
        <v>73</v>
      </c>
      <c r="F26" s="104">
        <v>0.07947916666666667</v>
      </c>
      <c r="G26" s="182">
        <v>0</v>
      </c>
      <c r="H26" s="105">
        <v>7.5</v>
      </c>
      <c r="I26" s="105">
        <v>9.26</v>
      </c>
      <c r="J26" s="105">
        <v>-2.03</v>
      </c>
      <c r="K26" s="105">
        <v>2.75</v>
      </c>
      <c r="L26" s="105">
        <v>28.37</v>
      </c>
    </row>
    <row r="27" spans="1:12" ht="12.75">
      <c r="A27" s="17">
        <v>4417140</v>
      </c>
      <c r="B27" s="17" t="s">
        <v>119</v>
      </c>
      <c r="C27" s="17"/>
      <c r="D27" s="17"/>
      <c r="E27" s="89">
        <v>885</v>
      </c>
      <c r="F27" s="104">
        <v>0.5292592592592592</v>
      </c>
      <c r="G27" s="182">
        <v>0</v>
      </c>
      <c r="H27" s="105">
        <v>7.5</v>
      </c>
      <c r="I27" s="105">
        <v>207.35</v>
      </c>
      <c r="J27" s="105">
        <v>-23.32</v>
      </c>
      <c r="K27" s="105">
        <v>27.29</v>
      </c>
      <c r="L27" s="105">
        <v>208.72</v>
      </c>
    </row>
    <row r="28" spans="1:12" ht="12.75">
      <c r="A28" s="17">
        <v>442772</v>
      </c>
      <c r="B28" s="17" t="s">
        <v>120</v>
      </c>
      <c r="C28" s="17"/>
      <c r="D28" s="17"/>
      <c r="E28" s="89">
        <v>97</v>
      </c>
      <c r="F28" s="104">
        <v>0.07876157407407407</v>
      </c>
      <c r="G28" s="182">
        <v>0</v>
      </c>
      <c r="H28" s="105">
        <v>7.5</v>
      </c>
      <c r="I28" s="105">
        <v>25.99</v>
      </c>
      <c r="J28" s="105">
        <v>-3.52</v>
      </c>
      <c r="K28" s="105">
        <v>3.77</v>
      </c>
      <c r="L28" s="105">
        <v>23.73</v>
      </c>
    </row>
    <row r="29" ht="12.75">
      <c r="G29" s="183"/>
    </row>
    <row r="30" spans="1:12" ht="12.75">
      <c r="A30" s="38" t="s">
        <v>2</v>
      </c>
      <c r="B30" s="38"/>
      <c r="C30" s="38"/>
      <c r="D30" s="38"/>
      <c r="E30" s="86">
        <f>SUM(E13:E29)</f>
        <v>4040</v>
      </c>
      <c r="F30" s="108">
        <v>110.78415509259258</v>
      </c>
      <c r="G30" s="184">
        <f>SUM(G13:G28)</f>
        <v>7339668</v>
      </c>
      <c r="H30" s="109">
        <f>SUM(H13:H29)</f>
        <v>120</v>
      </c>
      <c r="I30" s="109">
        <f>SUM(I13:I29)</f>
        <v>667.99</v>
      </c>
      <c r="J30" s="109">
        <f>SUM(J13:J29)</f>
        <v>-134.67000000000002</v>
      </c>
      <c r="K30" s="109">
        <f>SUM(K13:K29)</f>
        <v>125.99</v>
      </c>
      <c r="L30" s="109">
        <f>SUM(L13:L29)</f>
        <v>752.27</v>
      </c>
    </row>
    <row r="31" spans="1:12" ht="12.75">
      <c r="A31" s="211" t="s">
        <v>151</v>
      </c>
      <c r="B31" s="212"/>
      <c r="C31" s="107"/>
      <c r="D31" s="107"/>
      <c r="E31" s="170"/>
      <c r="F31" s="107"/>
      <c r="G31" s="170"/>
      <c r="H31" s="172">
        <f>AVERAGE(H13:H28)</f>
        <v>7.5</v>
      </c>
      <c r="I31" s="172">
        <f>AVERAGE(I13:I28)</f>
        <v>41.749375</v>
      </c>
      <c r="J31" s="172">
        <f>AVERAGE(J13:J28)</f>
        <v>-8.416875000000001</v>
      </c>
      <c r="K31" s="171"/>
      <c r="L31" s="172">
        <f>AVERAGE(L13:L28)</f>
        <v>47.016875</v>
      </c>
    </row>
    <row r="33" spans="2:4" ht="12.75">
      <c r="B33" s="110"/>
      <c r="C33" s="110"/>
      <c r="D33" s="110"/>
    </row>
    <row r="35" ht="12.75">
      <c r="A35" s="110" t="s">
        <v>21</v>
      </c>
    </row>
    <row r="347" ht="4.5" customHeight="1"/>
  </sheetData>
  <sheetProtection/>
  <mergeCells count="3">
    <mergeCell ref="A10:L10"/>
    <mergeCell ref="A1:M1"/>
    <mergeCell ref="A31:B31"/>
  </mergeCells>
  <hyperlinks>
    <hyperlink ref="A35" location="'Table of Contents'!A1" display="Table of Contents"/>
  </hyperlinks>
  <printOptions/>
  <pageMargins left="0.75" right="0.75" top="1" bottom="1" header="0.5" footer="0.5"/>
  <pageSetup fitToHeight="100" fitToWidth="1" horizontalDpi="600" verticalDpi="600" orientation="landscape" scale="77" r:id="rId1"/>
  <headerFooter alignWithMargins="0"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75" zoomScaleNormal="75" zoomScaleSheetLayoutView="75" zoomScalePageLayoutView="0" workbookViewId="0" topLeftCell="A1">
      <selection activeCell="J55" sqref="J55"/>
    </sheetView>
  </sheetViews>
  <sheetFormatPr defaultColWidth="9.140625" defaultRowHeight="12.75"/>
  <cols>
    <col min="1" max="1" width="23.7109375" style="0" customWidth="1"/>
    <col min="2" max="4" width="9.7109375" style="0" customWidth="1"/>
    <col min="5" max="5" width="11.7109375" style="140" customWidth="1"/>
    <col min="6" max="6" width="9.7109375" style="0" customWidth="1"/>
    <col min="7" max="7" width="13.28125" style="0" bestFit="1" customWidth="1"/>
    <col min="8" max="8" width="10.28125" style="0" customWidth="1"/>
    <col min="9" max="9" width="0.13671875" style="0" customWidth="1"/>
  </cols>
  <sheetData>
    <row r="1" spans="1:8" s="3" customFormat="1" ht="24.75" customHeight="1">
      <c r="A1" s="213" t="s">
        <v>166</v>
      </c>
      <c r="B1" s="214"/>
      <c r="C1" s="214"/>
      <c r="D1" s="214"/>
      <c r="E1" s="214"/>
      <c r="F1" s="214"/>
      <c r="G1" s="215"/>
      <c r="H1" s="215"/>
    </row>
    <row r="2" spans="1:8" ht="12.75">
      <c r="A2" s="215"/>
      <c r="B2" s="215"/>
      <c r="C2" s="215"/>
      <c r="D2" s="215"/>
      <c r="E2" s="215"/>
      <c r="F2" s="215"/>
      <c r="G2" s="215"/>
      <c r="H2" s="215"/>
    </row>
    <row r="3" spans="1:8" ht="12.75">
      <c r="A3" s="77" t="s">
        <v>47</v>
      </c>
      <c r="B3" s="87"/>
      <c r="C3" s="87"/>
      <c r="D3" s="87"/>
      <c r="E3" s="134"/>
      <c r="F3" s="87"/>
      <c r="G3" s="87"/>
      <c r="H3" s="87"/>
    </row>
    <row r="4" spans="1:8" ht="12.75">
      <c r="A4" s="29" t="s">
        <v>68</v>
      </c>
      <c r="B4" s="87"/>
      <c r="C4" s="87"/>
      <c r="D4" s="87"/>
      <c r="E4" s="134"/>
      <c r="F4" s="87"/>
      <c r="G4" s="87"/>
      <c r="H4" s="87"/>
    </row>
    <row r="5" spans="1:8" ht="12.75">
      <c r="A5" s="29" t="s">
        <v>52</v>
      </c>
      <c r="B5" s="87"/>
      <c r="C5" s="87"/>
      <c r="D5" s="87"/>
      <c r="E5" s="134"/>
      <c r="F5" s="87"/>
      <c r="G5" s="87"/>
      <c r="H5" s="87"/>
    </row>
    <row r="6" spans="1:9" ht="12.75">
      <c r="A6" s="87"/>
      <c r="B6" s="87"/>
      <c r="C6" s="87"/>
      <c r="D6" s="87"/>
      <c r="E6" s="134"/>
      <c r="F6" s="87"/>
      <c r="G6" s="87"/>
      <c r="H6" s="14" t="s">
        <v>65</v>
      </c>
      <c r="I6" s="2" t="s">
        <v>66</v>
      </c>
    </row>
    <row r="7" spans="1:9" ht="12.75">
      <c r="A7" s="87"/>
      <c r="B7" s="87"/>
      <c r="C7" s="87"/>
      <c r="D7" s="87"/>
      <c r="E7" s="134"/>
      <c r="F7" s="87"/>
      <c r="G7" s="87"/>
      <c r="H7" s="2" t="s">
        <v>163</v>
      </c>
      <c r="I7" s="2" t="s">
        <v>46</v>
      </c>
    </row>
    <row r="8" spans="1:8" ht="12.75">
      <c r="A8" s="87"/>
      <c r="B8" s="87"/>
      <c r="C8" s="87"/>
      <c r="D8" s="87"/>
      <c r="E8" s="134"/>
      <c r="F8" s="87"/>
      <c r="G8" s="87"/>
      <c r="H8" s="87"/>
    </row>
    <row r="9" spans="1:8" ht="12.75">
      <c r="A9" s="87"/>
      <c r="B9" s="87"/>
      <c r="C9" s="87"/>
      <c r="D9" s="87"/>
      <c r="E9" s="134"/>
      <c r="F9" s="87"/>
      <c r="G9" s="87"/>
      <c r="H9" s="87"/>
    </row>
    <row r="10" spans="1:8" ht="12.75">
      <c r="A10" s="216" t="s">
        <v>84</v>
      </c>
      <c r="B10" s="216"/>
      <c r="C10" s="216"/>
      <c r="D10" s="216"/>
      <c r="E10" s="216"/>
      <c r="F10" s="216"/>
      <c r="G10" s="216"/>
      <c r="H10" s="216"/>
    </row>
    <row r="11" spans="1:8" ht="12.75">
      <c r="A11" s="87"/>
      <c r="B11" s="87"/>
      <c r="C11" s="87"/>
      <c r="D11" s="87"/>
      <c r="E11" s="134"/>
      <c r="F11" s="87"/>
      <c r="G11" s="87"/>
      <c r="H11" s="87"/>
    </row>
    <row r="12" spans="1:8" ht="33" customHeight="1">
      <c r="A12" s="187" t="s">
        <v>165</v>
      </c>
      <c r="B12" s="187" t="s">
        <v>3</v>
      </c>
      <c r="C12" s="187" t="s">
        <v>4</v>
      </c>
      <c r="D12" s="187" t="s">
        <v>58</v>
      </c>
      <c r="E12" s="188" t="s">
        <v>45</v>
      </c>
      <c r="F12" s="187" t="s">
        <v>59</v>
      </c>
      <c r="G12" s="187" t="s">
        <v>56</v>
      </c>
      <c r="H12" s="187" t="s">
        <v>60</v>
      </c>
    </row>
    <row r="13" spans="1:8" ht="12.75">
      <c r="A13" s="10" t="s">
        <v>5</v>
      </c>
      <c r="B13" s="88" t="s">
        <v>6</v>
      </c>
      <c r="C13" s="89">
        <v>2600</v>
      </c>
      <c r="D13" s="11">
        <v>0.11115742670557177</v>
      </c>
      <c r="E13" s="136" t="s">
        <v>27</v>
      </c>
      <c r="F13" s="11">
        <v>0.13356952766575778</v>
      </c>
      <c r="G13" s="53">
        <v>232.48</v>
      </c>
      <c r="H13" s="11">
        <v>0.03919329501178935</v>
      </c>
    </row>
    <row r="14" spans="1:8" ht="12.75">
      <c r="A14" s="10" t="s">
        <v>5</v>
      </c>
      <c r="B14" s="88" t="s">
        <v>7</v>
      </c>
      <c r="C14" s="89">
        <v>269</v>
      </c>
      <c r="D14" s="11">
        <v>0.018688342364874252</v>
      </c>
      <c r="E14" s="136" t="s">
        <v>28</v>
      </c>
      <c r="F14" s="11">
        <v>0.021747293833368705</v>
      </c>
      <c r="G14" s="53">
        <v>28.68</v>
      </c>
      <c r="H14" s="11">
        <v>0.005526349266457013</v>
      </c>
    </row>
    <row r="15" spans="1:8" ht="12.75">
      <c r="A15" s="10" t="s">
        <v>5</v>
      </c>
      <c r="B15" s="88" t="s">
        <v>8</v>
      </c>
      <c r="C15" s="89">
        <v>537</v>
      </c>
      <c r="D15" s="11">
        <v>0.037307211338057526</v>
      </c>
      <c r="E15" s="136" t="s">
        <v>29</v>
      </c>
      <c r="F15" s="11">
        <v>0.043298666100671034</v>
      </c>
      <c r="G15" s="53">
        <v>23.43</v>
      </c>
      <c r="H15" s="11">
        <v>0.006931604031749883</v>
      </c>
    </row>
    <row r="16" spans="1:8" ht="12.75">
      <c r="A16" s="10" t="s">
        <v>9</v>
      </c>
      <c r="B16" s="88" t="s">
        <v>6</v>
      </c>
      <c r="C16" s="89">
        <v>5272</v>
      </c>
      <c r="D16" s="11">
        <v>0.35924690843406976</v>
      </c>
      <c r="E16" s="136" t="s">
        <v>30</v>
      </c>
      <c r="F16" s="11">
        <v>0.42227628206174794</v>
      </c>
      <c r="G16" s="53">
        <v>227.48</v>
      </c>
      <c r="H16" s="11">
        <v>0.06433995923281965</v>
      </c>
    </row>
    <row r="17" spans="1:8" ht="12.75">
      <c r="A17" s="10" t="s">
        <v>9</v>
      </c>
      <c r="B17" s="88" t="s">
        <v>7</v>
      </c>
      <c r="C17" s="89">
        <v>329</v>
      </c>
      <c r="D17" s="11">
        <v>0.022856745866333194</v>
      </c>
      <c r="E17" s="136" t="s">
        <v>31</v>
      </c>
      <c r="F17" s="11">
        <v>0.030220901565739845</v>
      </c>
      <c r="G17" s="53">
        <v>53.62</v>
      </c>
      <c r="H17" s="11">
        <v>0.015863107476842882</v>
      </c>
    </row>
    <row r="18" spans="1:8" ht="12.75">
      <c r="A18" s="10" t="s">
        <v>9</v>
      </c>
      <c r="B18" s="88" t="s">
        <v>8</v>
      </c>
      <c r="C18" s="89">
        <v>273</v>
      </c>
      <c r="D18" s="11">
        <v>0.012018896762539947</v>
      </c>
      <c r="E18" s="136" t="s">
        <v>32</v>
      </c>
      <c r="F18" s="11">
        <v>0.014400235105879277</v>
      </c>
      <c r="G18" s="53">
        <v>1</v>
      </c>
      <c r="H18" s="11">
        <v>0</v>
      </c>
    </row>
    <row r="19" spans="1:8" ht="12.75">
      <c r="A19" s="17" t="s">
        <v>17</v>
      </c>
      <c r="B19" s="88" t="s">
        <v>6</v>
      </c>
      <c r="C19" s="89">
        <v>978</v>
      </c>
      <c r="D19" s="11">
        <v>0.06794497707378074</v>
      </c>
      <c r="E19" s="136" t="s">
        <v>33</v>
      </c>
      <c r="F19" s="11">
        <v>0.06509494032555634</v>
      </c>
      <c r="G19" s="53">
        <v>283.4</v>
      </c>
      <c r="H19" s="11">
        <v>0.05425762609572892</v>
      </c>
    </row>
    <row r="20" spans="1:8" ht="12.75">
      <c r="A20" s="17" t="s">
        <v>17</v>
      </c>
      <c r="B20" s="88" t="s">
        <v>7</v>
      </c>
      <c r="C20" s="89">
        <v>243</v>
      </c>
      <c r="D20" s="11">
        <v>0.016882034180908712</v>
      </c>
      <c r="E20" s="136" t="s">
        <v>34</v>
      </c>
      <c r="F20" s="11">
        <v>0.01838397361589577</v>
      </c>
      <c r="G20" s="53">
        <v>8.13</v>
      </c>
      <c r="H20" s="11">
        <v>0.002375620161116157</v>
      </c>
    </row>
    <row r="21" spans="1:8" ht="12.75">
      <c r="A21" s="12" t="s">
        <v>105</v>
      </c>
      <c r="B21" s="90" t="s">
        <v>6</v>
      </c>
      <c r="C21" s="91">
        <v>2343</v>
      </c>
      <c r="D21" s="20">
        <v>0.16277615673197166</v>
      </c>
      <c r="E21" s="137" t="s">
        <v>35</v>
      </c>
      <c r="F21" s="20">
        <v>0.10994465215758624</v>
      </c>
      <c r="G21" s="49">
        <v>2452.99</v>
      </c>
      <c r="H21" s="20">
        <v>0.42956123508580935</v>
      </c>
    </row>
    <row r="22" spans="1:8" ht="12.75">
      <c r="A22" s="12" t="s">
        <v>105</v>
      </c>
      <c r="B22" s="90" t="s">
        <v>7</v>
      </c>
      <c r="C22" s="91">
        <v>827</v>
      </c>
      <c r="D22" s="20">
        <v>0.05745449492844241</v>
      </c>
      <c r="E22" s="137" t="s">
        <v>36</v>
      </c>
      <c r="F22" s="20">
        <v>0.03480873157112769</v>
      </c>
      <c r="G22" s="49">
        <v>226.45</v>
      </c>
      <c r="H22" s="20">
        <v>0.03445092998281152</v>
      </c>
    </row>
    <row r="23" spans="1:8" ht="12.75">
      <c r="A23" s="12" t="s">
        <v>105</v>
      </c>
      <c r="B23" s="90" t="s">
        <v>8</v>
      </c>
      <c r="C23" s="91">
        <v>235</v>
      </c>
      <c r="D23" s="20">
        <v>0.009378907878282617</v>
      </c>
      <c r="E23" s="137" t="s">
        <v>37</v>
      </c>
      <c r="F23" s="20">
        <v>0.011004261294061943</v>
      </c>
      <c r="G23" s="49">
        <v>52.75</v>
      </c>
      <c r="H23" s="20">
        <v>0.015605723972462925</v>
      </c>
    </row>
    <row r="24" spans="1:8" ht="12.75">
      <c r="A24" s="12" t="s">
        <v>10</v>
      </c>
      <c r="B24" s="90" t="s">
        <v>6</v>
      </c>
      <c r="C24" s="91">
        <v>338</v>
      </c>
      <c r="D24" s="20">
        <v>0.023482006391552037</v>
      </c>
      <c r="E24" s="137" t="s">
        <v>38</v>
      </c>
      <c r="F24" s="20">
        <v>0.016245163186337733</v>
      </c>
      <c r="G24" s="49">
        <v>746.26</v>
      </c>
      <c r="H24" s="20">
        <v>0.2207462938254585</v>
      </c>
    </row>
    <row r="25" spans="1:8" ht="12.75">
      <c r="A25" s="12" t="s">
        <v>10</v>
      </c>
      <c r="B25" s="90" t="s">
        <v>7</v>
      </c>
      <c r="C25" s="91">
        <v>223</v>
      </c>
      <c r="D25" s="20">
        <v>0.007850493261081006</v>
      </c>
      <c r="E25" s="137" t="s">
        <v>39</v>
      </c>
      <c r="F25" s="20">
        <v>0.00564907182158076</v>
      </c>
      <c r="G25" s="49">
        <v>292.72</v>
      </c>
      <c r="H25" s="20">
        <v>0.05671608232722024</v>
      </c>
    </row>
    <row r="26" spans="1:8" ht="12.75">
      <c r="A26" s="12" t="s">
        <v>11</v>
      </c>
      <c r="B26" s="90" t="s">
        <v>6</v>
      </c>
      <c r="C26" s="91">
        <v>230</v>
      </c>
      <c r="D26" s="20">
        <v>0.009031540919827706</v>
      </c>
      <c r="E26" s="137">
        <v>0.09027777777777778</v>
      </c>
      <c r="F26" s="20">
        <v>0.0021224836323858348</v>
      </c>
      <c r="G26" s="49">
        <v>254.59</v>
      </c>
      <c r="H26" s="20">
        <v>0.04573438614034206</v>
      </c>
    </row>
    <row r="27" spans="1:8" ht="12.75">
      <c r="A27" s="12" t="s">
        <v>11</v>
      </c>
      <c r="B27" s="90" t="s">
        <v>7</v>
      </c>
      <c r="C27" s="91">
        <v>57</v>
      </c>
      <c r="D27" s="20">
        <v>0.003959983326385994</v>
      </c>
      <c r="E27" s="137">
        <v>0.03958333333333333</v>
      </c>
      <c r="F27" s="20">
        <v>0.0009306274388153276</v>
      </c>
      <c r="G27" s="49">
        <v>23.45</v>
      </c>
      <c r="H27" s="20">
        <v>0.006937520893919537</v>
      </c>
    </row>
    <row r="28" spans="1:8" ht="12.75">
      <c r="A28" s="12" t="s">
        <v>11</v>
      </c>
      <c r="B28" s="90" t="s">
        <v>8</v>
      </c>
      <c r="C28" s="91">
        <v>27</v>
      </c>
      <c r="D28" s="20">
        <v>0.0011810476587467</v>
      </c>
      <c r="E28" s="137">
        <v>0.011805555555555555</v>
      </c>
      <c r="F28" s="20">
        <v>0.0002775555519273784</v>
      </c>
      <c r="G28" s="49">
        <v>5.95</v>
      </c>
      <c r="H28" s="20">
        <v>0.0017602664954721216</v>
      </c>
    </row>
    <row r="29" spans="1:8" ht="12.75">
      <c r="A29" s="12" t="s">
        <v>12</v>
      </c>
      <c r="B29" s="90" t="s">
        <v>6</v>
      </c>
      <c r="C29" s="91">
        <v>848</v>
      </c>
      <c r="D29" s="20">
        <v>0.05891343615395304</v>
      </c>
      <c r="E29" s="137" t="s">
        <v>40</v>
      </c>
      <c r="F29" s="20">
        <v>0.054760077715554537</v>
      </c>
      <c r="G29" s="49">
        <v>1</v>
      </c>
      <c r="H29" s="20">
        <v>0</v>
      </c>
    </row>
    <row r="30" spans="1:8" ht="12.75">
      <c r="A30" s="12" t="s">
        <v>12</v>
      </c>
      <c r="B30" s="90" t="s">
        <v>7</v>
      </c>
      <c r="C30" s="91">
        <v>286</v>
      </c>
      <c r="D30" s="20">
        <v>0.019869390023620953</v>
      </c>
      <c r="E30" s="137" t="s">
        <v>41</v>
      </c>
      <c r="F30" s="20">
        <v>0.01451452268608467</v>
      </c>
      <c r="G30" s="49">
        <v>1</v>
      </c>
      <c r="H30" s="20">
        <v>0</v>
      </c>
    </row>
    <row r="31" spans="1:8" ht="4.5" customHeight="1">
      <c r="A31" s="8"/>
      <c r="B31" s="8"/>
      <c r="C31" s="21"/>
      <c r="D31" s="8"/>
      <c r="E31" s="138"/>
      <c r="F31" s="8"/>
      <c r="G31" s="8"/>
      <c r="H31" s="9"/>
    </row>
    <row r="32" spans="1:8" ht="12.75">
      <c r="A32" s="36" t="s">
        <v>80</v>
      </c>
      <c r="B32" s="38"/>
      <c r="C32" s="86">
        <v>2492</v>
      </c>
      <c r="D32" s="92"/>
      <c r="E32" s="139" t="s">
        <v>23</v>
      </c>
      <c r="F32" s="92"/>
      <c r="G32" s="34">
        <f>SUM(G13:G30)</f>
        <v>4915.379999999999</v>
      </c>
      <c r="H32" s="39"/>
    </row>
    <row r="34" spans="1:8" ht="41.25" customHeight="1">
      <c r="A34" s="7" t="s">
        <v>85</v>
      </c>
      <c r="B34" s="7" t="s">
        <v>3</v>
      </c>
      <c r="C34" s="7" t="s">
        <v>4</v>
      </c>
      <c r="D34" s="7" t="s">
        <v>58</v>
      </c>
      <c r="E34" s="135" t="s">
        <v>45</v>
      </c>
      <c r="F34" s="7" t="s">
        <v>59</v>
      </c>
      <c r="G34" s="7" t="s">
        <v>56</v>
      </c>
      <c r="H34" s="7" t="s">
        <v>60</v>
      </c>
    </row>
    <row r="35" spans="1:8" ht="12.75">
      <c r="A35" s="102" t="s">
        <v>71</v>
      </c>
      <c r="B35" s="88" t="s">
        <v>6</v>
      </c>
      <c r="C35" s="89">
        <v>6574</v>
      </c>
      <c r="D35" s="103">
        <v>0.0764</v>
      </c>
      <c r="E35" s="136">
        <v>3.0115625</v>
      </c>
      <c r="F35" s="103">
        <v>0.0232</v>
      </c>
      <c r="G35" s="105">
        <v>356.86</v>
      </c>
      <c r="H35" s="103">
        <v>0.0126</v>
      </c>
    </row>
    <row r="36" spans="1:8" ht="12.75">
      <c r="A36" s="102" t="s">
        <v>71</v>
      </c>
      <c r="B36" s="88" t="s">
        <v>7</v>
      </c>
      <c r="C36" s="89">
        <v>590</v>
      </c>
      <c r="D36" s="103">
        <v>0.0069</v>
      </c>
      <c r="E36" s="136">
        <v>0.31122685185185184</v>
      </c>
      <c r="F36" s="103">
        <v>0.0024</v>
      </c>
      <c r="G36" s="105">
        <v>34.22</v>
      </c>
      <c r="H36" s="103">
        <v>0.0012</v>
      </c>
    </row>
    <row r="37" spans="1:8" ht="12.75">
      <c r="A37" s="102" t="s">
        <v>71</v>
      </c>
      <c r="B37" s="88" t="s">
        <v>8</v>
      </c>
      <c r="C37" s="89">
        <v>708</v>
      </c>
      <c r="D37" s="103">
        <v>0.0082</v>
      </c>
      <c r="E37" s="136">
        <v>0.3181365740740741</v>
      </c>
      <c r="F37" s="103">
        <v>0.0024</v>
      </c>
      <c r="G37" s="105">
        <v>22.72</v>
      </c>
      <c r="H37" s="103">
        <v>0.0004</v>
      </c>
    </row>
    <row r="38" spans="1:8" ht="12.75">
      <c r="A38" s="102" t="s">
        <v>107</v>
      </c>
      <c r="B38" s="88" t="s">
        <v>6</v>
      </c>
      <c r="C38" s="89">
        <v>26329</v>
      </c>
      <c r="D38" s="103">
        <v>0.1896</v>
      </c>
      <c r="E38" s="136">
        <v>24.07875</v>
      </c>
      <c r="F38" s="103">
        <v>0.1854</v>
      </c>
      <c r="G38" s="105">
        <v>2468.22</v>
      </c>
      <c r="H38" s="103">
        <v>0.0517</v>
      </c>
    </row>
    <row r="39" spans="1:8" ht="12.75">
      <c r="A39" s="102" t="s">
        <v>107</v>
      </c>
      <c r="B39" s="88" t="s">
        <v>7</v>
      </c>
      <c r="C39" s="89">
        <v>2564</v>
      </c>
      <c r="D39" s="103">
        <v>0.0182</v>
      </c>
      <c r="E39" s="136">
        <v>2.792928240740741</v>
      </c>
      <c r="F39" s="103">
        <v>0.0215</v>
      </c>
      <c r="G39" s="105">
        <v>267.73</v>
      </c>
      <c r="H39" s="103">
        <v>0.0059</v>
      </c>
    </row>
    <row r="40" spans="1:8" ht="12.75">
      <c r="A40" s="102" t="s">
        <v>107</v>
      </c>
      <c r="B40" s="88" t="s">
        <v>8</v>
      </c>
      <c r="C40" s="89">
        <v>2228</v>
      </c>
      <c r="D40" s="103">
        <v>0.0131</v>
      </c>
      <c r="E40" s="136">
        <v>1.6958101851851852</v>
      </c>
      <c r="F40" s="103">
        <v>0.0131</v>
      </c>
      <c r="G40" s="105">
        <v>47.45</v>
      </c>
      <c r="H40" s="103">
        <v>0.0017</v>
      </c>
    </row>
    <row r="41" spans="1:8" ht="12.75">
      <c r="A41" s="102" t="s">
        <v>106</v>
      </c>
      <c r="B41" s="88" t="s">
        <v>6</v>
      </c>
      <c r="C41" s="89">
        <v>20663</v>
      </c>
      <c r="D41" s="103">
        <v>0.1239</v>
      </c>
      <c r="E41" s="136">
        <v>18.05763888888889</v>
      </c>
      <c r="F41" s="103">
        <v>0.1391</v>
      </c>
      <c r="G41" s="105">
        <v>6632.84</v>
      </c>
      <c r="H41" s="103">
        <v>0.2336</v>
      </c>
    </row>
    <row r="42" spans="1:8" ht="12.75">
      <c r="A42" s="102" t="s">
        <v>106</v>
      </c>
      <c r="B42" s="88" t="s">
        <v>7</v>
      </c>
      <c r="C42" s="89">
        <v>2026</v>
      </c>
      <c r="D42" s="103">
        <v>0.0234</v>
      </c>
      <c r="E42" s="136">
        <v>4.878229166666666</v>
      </c>
      <c r="F42" s="103">
        <v>0.0376</v>
      </c>
      <c r="G42" s="105">
        <v>2423.7</v>
      </c>
      <c r="H42" s="103">
        <v>0.0501</v>
      </c>
    </row>
    <row r="43" spans="1:8" ht="12.75">
      <c r="A43" s="102" t="s">
        <v>106</v>
      </c>
      <c r="B43" s="88" t="s">
        <v>8</v>
      </c>
      <c r="C43" s="89">
        <v>2629</v>
      </c>
      <c r="D43" s="103">
        <v>0.0304</v>
      </c>
      <c r="E43" s="136">
        <v>3.7567476851851853</v>
      </c>
      <c r="F43" s="103">
        <v>0.0289</v>
      </c>
      <c r="G43" s="105">
        <v>2199.62</v>
      </c>
      <c r="H43" s="103">
        <v>0.0387</v>
      </c>
    </row>
    <row r="44" spans="1:8" ht="12.75">
      <c r="A44" s="111"/>
      <c r="B44" s="84"/>
      <c r="C44" s="112"/>
      <c r="D44" s="113"/>
      <c r="E44" s="138"/>
      <c r="F44" s="113"/>
      <c r="G44" s="115"/>
      <c r="H44" s="113"/>
    </row>
    <row r="45" spans="1:8" ht="12.75">
      <c r="A45" s="186" t="s">
        <v>155</v>
      </c>
      <c r="B45" s="38"/>
      <c r="C45" s="86">
        <f>SUM(C35:C44)</f>
        <v>64311</v>
      </c>
      <c r="D45" s="92"/>
      <c r="E45" s="139">
        <f>SUM(C45:D45)</f>
        <v>64311</v>
      </c>
      <c r="F45" s="92"/>
      <c r="G45" s="34">
        <f>SUM(G35:G44)</f>
        <v>14453.36</v>
      </c>
      <c r="H45" s="39"/>
    </row>
    <row r="47" spans="1:8" ht="22.5">
      <c r="A47" s="7" t="s">
        <v>73</v>
      </c>
      <c r="B47" s="7" t="s">
        <v>3</v>
      </c>
      <c r="C47" s="7" t="s">
        <v>74</v>
      </c>
      <c r="D47" s="7" t="s">
        <v>58</v>
      </c>
      <c r="E47" s="185" t="s">
        <v>154</v>
      </c>
      <c r="F47" s="7" t="s">
        <v>75</v>
      </c>
      <c r="G47" s="7" t="s">
        <v>56</v>
      </c>
      <c r="H47" s="7" t="s">
        <v>60</v>
      </c>
    </row>
    <row r="48" spans="1:8" ht="12.75">
      <c r="A48" s="102" t="s">
        <v>73</v>
      </c>
      <c r="B48" s="88" t="s">
        <v>6</v>
      </c>
      <c r="C48" s="89">
        <v>26</v>
      </c>
      <c r="D48" s="103">
        <v>0.0003</v>
      </c>
      <c r="E48" s="182">
        <f>0.0471643518518519*24*3600</f>
        <v>4075.000000000004</v>
      </c>
      <c r="F48" s="103">
        <v>0.0004</v>
      </c>
      <c r="G48" s="105">
        <v>23.22</v>
      </c>
      <c r="H48" s="103">
        <v>0.0005</v>
      </c>
    </row>
    <row r="49" spans="1:8" ht="12.75">
      <c r="A49" s="102" t="s">
        <v>73</v>
      </c>
      <c r="B49" s="88" t="s">
        <v>7</v>
      </c>
      <c r="C49" s="89">
        <v>4</v>
      </c>
      <c r="D49" s="103">
        <v>0</v>
      </c>
      <c r="E49" s="182">
        <f>0.000451388888888889*24*3600</f>
        <v>39.00000000000001</v>
      </c>
      <c r="F49" s="103">
        <v>0</v>
      </c>
      <c r="G49" s="105">
        <v>1</v>
      </c>
      <c r="H49" s="103">
        <v>0</v>
      </c>
    </row>
    <row r="50" spans="1:8" ht="12.75">
      <c r="A50" s="102" t="s">
        <v>73</v>
      </c>
      <c r="B50" s="88" t="s">
        <v>8</v>
      </c>
      <c r="C50" s="89">
        <v>22</v>
      </c>
      <c r="D50" s="103">
        <v>0.0001</v>
      </c>
      <c r="E50" s="182">
        <f>0.00219907407407407*24*3600</f>
        <v>189.99999999999963</v>
      </c>
      <c r="F50" s="103">
        <v>0</v>
      </c>
      <c r="G50" s="105">
        <v>1</v>
      </c>
      <c r="H50" s="103">
        <v>0</v>
      </c>
    </row>
    <row r="51" ht="12.75">
      <c r="A51" s="61"/>
    </row>
    <row r="52" spans="1:8" ht="12.75">
      <c r="A52" s="36" t="s">
        <v>82</v>
      </c>
      <c r="B52" s="107"/>
      <c r="C52" s="86">
        <v>86059</v>
      </c>
      <c r="D52" s="107"/>
      <c r="E52" s="139">
        <v>129.8599074074074</v>
      </c>
      <c r="F52" s="107"/>
      <c r="G52" s="109">
        <f>SUM(G48:G51)</f>
        <v>25.22</v>
      </c>
      <c r="H52" s="107"/>
    </row>
    <row r="54" spans="1:7" s="177" customFormat="1" ht="12">
      <c r="A54" s="173" t="s">
        <v>83</v>
      </c>
      <c r="B54" s="174"/>
      <c r="C54" s="174"/>
      <c r="D54" s="174"/>
      <c r="E54" s="175"/>
      <c r="F54" s="174"/>
      <c r="G54" s="176">
        <v>47329.89</v>
      </c>
    </row>
    <row r="55" ht="12.75">
      <c r="A55" s="110" t="s">
        <v>21</v>
      </c>
    </row>
  </sheetData>
  <sheetProtection/>
  <mergeCells count="2">
    <mergeCell ref="A1:H2"/>
    <mergeCell ref="A10:H10"/>
  </mergeCells>
  <hyperlinks>
    <hyperlink ref="A55" location="'Table of Contents'!A1" display="Table of Contents"/>
  </hyperlinks>
  <printOptions/>
  <pageMargins left="0.75" right="0.75" top="1" bottom="1" header="0.5" footer="0.5"/>
  <pageSetup fitToHeight="0" horizontalDpi="600" verticalDpi="600" orientation="landscape" paperSize="9" scale="90" r:id="rId1"/>
  <headerFooter alignWithMargins="0">
    <oddFooter>&amp;LPage &amp;P of &amp;N&amp;R&amp;F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view="pageBreakPreview" zoomScaleNormal="75" zoomScaleSheetLayoutView="100" zoomScalePageLayoutView="0" workbookViewId="0" topLeftCell="A1">
      <selection activeCell="K93" sqref="K93"/>
    </sheetView>
  </sheetViews>
  <sheetFormatPr defaultColWidth="9.140625" defaultRowHeight="12.75"/>
  <cols>
    <col min="1" max="1" width="30.7109375" style="71" customWidth="1"/>
    <col min="2" max="2" width="15.7109375" style="71" customWidth="1"/>
    <col min="3" max="8" width="8.28125" style="0" customWidth="1"/>
  </cols>
  <sheetData>
    <row r="1" spans="1:10" s="3" customFormat="1" ht="24.75" customHeight="1">
      <c r="A1" s="198" t="s">
        <v>64</v>
      </c>
      <c r="B1" s="199"/>
      <c r="C1" s="199"/>
      <c r="D1" s="199"/>
      <c r="E1" s="199"/>
      <c r="F1" s="199"/>
      <c r="G1" s="199"/>
      <c r="H1" s="199"/>
      <c r="J1" s="42"/>
    </row>
    <row r="3" spans="1:8" ht="12.75">
      <c r="A3" s="77" t="s">
        <v>47</v>
      </c>
      <c r="C3" s="87"/>
      <c r="D3" s="87"/>
      <c r="E3" s="87"/>
      <c r="F3" s="87"/>
      <c r="G3" s="87"/>
      <c r="H3" s="87"/>
    </row>
    <row r="4" spans="1:8" ht="12.75">
      <c r="A4" s="29" t="s">
        <v>68</v>
      </c>
      <c r="C4" s="87"/>
      <c r="D4" s="87"/>
      <c r="E4" s="87"/>
      <c r="F4" s="87"/>
      <c r="G4" s="87"/>
      <c r="H4" s="87"/>
    </row>
    <row r="5" spans="1:8" ht="12.75">
      <c r="A5" s="29" t="s">
        <v>52</v>
      </c>
      <c r="C5" s="87"/>
      <c r="D5" s="87"/>
      <c r="E5" s="87"/>
      <c r="F5" s="87"/>
      <c r="G5" s="87"/>
      <c r="H5" s="87"/>
    </row>
    <row r="6" spans="3:8" ht="12.75">
      <c r="C6" s="87"/>
      <c r="D6" s="87"/>
      <c r="E6" s="87"/>
      <c r="F6" s="87"/>
      <c r="G6" s="87"/>
      <c r="H6" s="14" t="s">
        <v>63</v>
      </c>
    </row>
    <row r="7" spans="3:8" ht="12.75">
      <c r="C7" s="87"/>
      <c r="D7" s="87"/>
      <c r="E7" s="87"/>
      <c r="F7" s="87"/>
      <c r="G7" s="87"/>
      <c r="H7" s="2" t="s">
        <v>163</v>
      </c>
    </row>
    <row r="8" spans="3:8" ht="12.75">
      <c r="C8" s="87"/>
      <c r="D8" s="87"/>
      <c r="E8" s="87"/>
      <c r="F8" s="87"/>
      <c r="G8" s="87"/>
      <c r="H8" s="87"/>
    </row>
    <row r="9" spans="3:8" ht="12.75">
      <c r="C9" s="87"/>
      <c r="D9" s="87"/>
      <c r="E9" s="87"/>
      <c r="F9" s="87"/>
      <c r="G9" s="87"/>
      <c r="H9" s="87"/>
    </row>
    <row r="10" spans="1:8" ht="12.75">
      <c r="A10" s="217"/>
      <c r="B10" s="217"/>
      <c r="C10" s="217"/>
      <c r="D10" s="217"/>
      <c r="E10" s="217"/>
      <c r="F10" s="217"/>
      <c r="G10" s="217"/>
      <c r="H10" s="217"/>
    </row>
    <row r="11" spans="3:8" ht="12.75">
      <c r="C11" s="87"/>
      <c r="D11" s="87"/>
      <c r="E11" s="87"/>
      <c r="F11" s="87"/>
      <c r="G11" s="87"/>
      <c r="H11" s="87"/>
    </row>
    <row r="12" spans="3:8" ht="12.75">
      <c r="C12" s="87"/>
      <c r="D12" s="87"/>
      <c r="E12" s="87"/>
      <c r="F12" s="87"/>
      <c r="G12" s="87"/>
      <c r="H12" s="87"/>
    </row>
    <row r="13" spans="1:8" ht="22.5" customHeight="1">
      <c r="A13" s="7" t="s">
        <v>3</v>
      </c>
      <c r="B13" s="7" t="s">
        <v>4</v>
      </c>
      <c r="C13" s="87"/>
      <c r="D13" s="87"/>
      <c r="E13" s="87"/>
      <c r="F13" s="87"/>
      <c r="G13" s="87"/>
      <c r="H13" s="87"/>
    </row>
    <row r="14" spans="1:8" ht="12.75">
      <c r="A14" s="88" t="s">
        <v>6</v>
      </c>
      <c r="B14" s="93">
        <v>11508</v>
      </c>
      <c r="C14" s="87"/>
      <c r="D14" s="87"/>
      <c r="E14" s="87"/>
      <c r="F14" s="87"/>
      <c r="G14" s="87"/>
      <c r="H14" s="87"/>
    </row>
    <row r="15" spans="1:8" ht="12.75">
      <c r="A15" s="88" t="s">
        <v>7</v>
      </c>
      <c r="B15" s="93">
        <v>3135</v>
      </c>
      <c r="C15" s="87"/>
      <c r="D15" s="87"/>
      <c r="E15" s="87"/>
      <c r="F15" s="87"/>
      <c r="G15" s="87"/>
      <c r="H15" s="87"/>
    </row>
    <row r="16" spans="1:8" ht="12.75">
      <c r="A16" s="88" t="s">
        <v>8</v>
      </c>
      <c r="B16" s="93">
        <v>863</v>
      </c>
      <c r="C16" s="87"/>
      <c r="D16" s="87"/>
      <c r="E16" s="87"/>
      <c r="F16" s="87"/>
      <c r="G16" s="87"/>
      <c r="H16" s="87"/>
    </row>
    <row r="17" spans="1:8" ht="12.75">
      <c r="A17" s="75"/>
      <c r="B17" s="93">
        <f>SUM(B15:B16)</f>
        <v>3998</v>
      </c>
      <c r="C17" s="87"/>
      <c r="D17" s="87"/>
      <c r="E17" s="87"/>
      <c r="F17" s="87"/>
      <c r="G17" s="87"/>
      <c r="H17" s="87"/>
    </row>
    <row r="18" ht="12.75">
      <c r="A18" s="75"/>
    </row>
    <row r="19" ht="12.75">
      <c r="A19" s="189" t="s">
        <v>156</v>
      </c>
    </row>
    <row r="20" ht="12.75">
      <c r="A20" s="75"/>
    </row>
    <row r="21" ht="12.75">
      <c r="A21" s="75"/>
    </row>
    <row r="22" ht="12.75">
      <c r="A22" s="75"/>
    </row>
    <row r="23" ht="12.75">
      <c r="A23" s="75"/>
    </row>
    <row r="24" ht="12.75">
      <c r="A24" s="75"/>
    </row>
    <row r="25" ht="12.75">
      <c r="A25" s="75"/>
    </row>
    <row r="26" ht="12.75">
      <c r="A26" s="75"/>
    </row>
    <row r="27" ht="12.75">
      <c r="A27" s="75"/>
    </row>
    <row r="28" ht="12.75">
      <c r="A28" s="75"/>
    </row>
    <row r="29" spans="1:2" ht="22.5" customHeight="1">
      <c r="A29" s="7" t="s">
        <v>3</v>
      </c>
      <c r="B29" s="7" t="s">
        <v>61</v>
      </c>
    </row>
    <row r="30" spans="1:2" ht="12.75">
      <c r="A30" s="88" t="s">
        <v>6</v>
      </c>
      <c r="B30" s="94">
        <v>57355</v>
      </c>
    </row>
    <row r="31" spans="1:2" ht="12.75">
      <c r="A31" s="88" t="s">
        <v>7</v>
      </c>
      <c r="B31" s="94">
        <v>7733</v>
      </c>
    </row>
    <row r="32" spans="1:2" ht="12.75">
      <c r="A32" s="88" t="s">
        <v>8</v>
      </c>
      <c r="B32" s="94">
        <v>5371</v>
      </c>
    </row>
    <row r="33" spans="1:2" ht="12.75">
      <c r="A33" s="75"/>
      <c r="B33" s="94">
        <v>61357</v>
      </c>
    </row>
    <row r="34" ht="12.75">
      <c r="A34" s="75"/>
    </row>
    <row r="35" ht="12.75">
      <c r="A35" s="75"/>
    </row>
    <row r="36" ht="12.75">
      <c r="A36" s="75"/>
    </row>
    <row r="37" ht="12.75">
      <c r="A37" s="75"/>
    </row>
    <row r="38" ht="12.75">
      <c r="A38" s="75"/>
    </row>
    <row r="39" ht="12.75">
      <c r="A39" s="75"/>
    </row>
    <row r="40" ht="12.75">
      <c r="A40" s="75"/>
    </row>
    <row r="41" ht="12.75">
      <c r="A41" s="75"/>
    </row>
    <row r="42" ht="12.75">
      <c r="A42" s="75"/>
    </row>
    <row r="43" ht="12.75">
      <c r="A43" s="75"/>
    </row>
    <row r="44" ht="12.75">
      <c r="A44" s="75"/>
    </row>
    <row r="45" ht="12.75">
      <c r="A45" s="75"/>
    </row>
    <row r="46" spans="1:2" ht="22.5" customHeight="1">
      <c r="A46" s="7" t="s">
        <v>3</v>
      </c>
      <c r="B46" s="7" t="s">
        <v>56</v>
      </c>
    </row>
    <row r="47" spans="1:2" ht="12.75">
      <c r="A47" s="88" t="s">
        <v>6</v>
      </c>
      <c r="B47" s="52">
        <v>3886.1</v>
      </c>
    </row>
    <row r="48" spans="1:2" ht="12.75">
      <c r="A48" s="88" t="s">
        <v>7</v>
      </c>
      <c r="B48" s="52">
        <v>511.75</v>
      </c>
    </row>
    <row r="49" spans="1:2" ht="12.75">
      <c r="A49" s="88" t="s">
        <v>8</v>
      </c>
      <c r="B49" s="52">
        <v>83.13</v>
      </c>
    </row>
    <row r="50" spans="1:2" ht="12.75">
      <c r="A50" s="75"/>
      <c r="B50" s="95">
        <f>SUM(B57:B57)</f>
        <v>0</v>
      </c>
    </row>
    <row r="51" ht="12.75">
      <c r="A51" s="75"/>
    </row>
    <row r="52" ht="12.75">
      <c r="A52" s="75"/>
    </row>
    <row r="53" ht="12.75">
      <c r="A53" s="189" t="s">
        <v>157</v>
      </c>
    </row>
    <row r="54" ht="12.75">
      <c r="A54" s="75"/>
    </row>
    <row r="55" ht="12.75">
      <c r="A55" s="75"/>
    </row>
    <row r="62" spans="1:2" ht="22.5" customHeight="1">
      <c r="A62" s="96" t="s">
        <v>49</v>
      </c>
      <c r="B62" s="7" t="s">
        <v>4</v>
      </c>
    </row>
    <row r="63" spans="1:2" ht="12.75">
      <c r="A63" s="10" t="s">
        <v>5</v>
      </c>
      <c r="B63" s="93">
        <v>3506</v>
      </c>
    </row>
    <row r="64" spans="1:2" ht="12.75">
      <c r="A64" s="10" t="s">
        <v>9</v>
      </c>
      <c r="B64" s="93">
        <v>5673</v>
      </c>
    </row>
    <row r="65" spans="1:2" ht="12.75">
      <c r="A65" s="17" t="s">
        <v>17</v>
      </c>
      <c r="B65" s="93">
        <v>1331</v>
      </c>
    </row>
    <row r="66" spans="1:2" ht="12.75">
      <c r="A66" s="10" t="s">
        <v>13</v>
      </c>
      <c r="B66" s="93">
        <v>3305</v>
      </c>
    </row>
    <row r="67" spans="1:2" ht="12.75">
      <c r="A67" s="10" t="s">
        <v>10</v>
      </c>
      <c r="B67" s="93">
        <v>551</v>
      </c>
    </row>
    <row r="68" ht="12.75">
      <c r="B68" s="93">
        <v>15375</v>
      </c>
    </row>
    <row r="69" spans="1:2" ht="12.75">
      <c r="A69" s="189" t="s">
        <v>157</v>
      </c>
      <c r="B69" s="25"/>
    </row>
    <row r="70" spans="1:2" ht="12.75">
      <c r="A70" s="8"/>
      <c r="B70" s="25"/>
    </row>
    <row r="71" spans="1:2" ht="12.75">
      <c r="A71" s="8"/>
      <c r="B71" s="25"/>
    </row>
    <row r="76" spans="1:2" ht="22.5" customHeight="1">
      <c r="A76" s="96" t="s">
        <v>49</v>
      </c>
      <c r="B76" s="7" t="s">
        <v>61</v>
      </c>
    </row>
    <row r="77" spans="1:2" ht="12.75" customHeight="1">
      <c r="A77" s="10" t="s">
        <v>9</v>
      </c>
      <c r="B77" s="93">
        <v>38577</v>
      </c>
    </row>
    <row r="78" spans="1:2" ht="12.75">
      <c r="A78" s="10" t="s">
        <v>5</v>
      </c>
      <c r="B78" s="93">
        <v>13311</v>
      </c>
    </row>
    <row r="79" spans="1:2" ht="12.75">
      <c r="A79" s="10" t="s">
        <v>13</v>
      </c>
      <c r="B79" s="93">
        <v>7550</v>
      </c>
    </row>
    <row r="80" spans="1:2" ht="12.75">
      <c r="A80" s="17" t="s">
        <v>17</v>
      </c>
      <c r="B80" s="93">
        <v>5113</v>
      </c>
    </row>
    <row r="81" spans="1:2" ht="12.75">
      <c r="A81" s="10" t="s">
        <v>10</v>
      </c>
      <c r="B81" s="93">
        <v>1351</v>
      </c>
    </row>
    <row r="82" ht="12.75">
      <c r="B82" s="93">
        <v>61357</v>
      </c>
    </row>
    <row r="83" spans="1:2" ht="12.75">
      <c r="A83" s="8"/>
      <c r="B83" s="25"/>
    </row>
    <row r="84" spans="1:2" ht="12.75">
      <c r="A84" s="8"/>
      <c r="B84" s="25"/>
    </row>
    <row r="85" spans="1:2" ht="12.75">
      <c r="A85" s="8"/>
      <c r="B85" s="25"/>
    </row>
    <row r="89" spans="1:2" ht="22.5" customHeight="1">
      <c r="A89" s="96" t="s">
        <v>49</v>
      </c>
      <c r="B89" s="7" t="s">
        <v>56</v>
      </c>
    </row>
    <row r="90" spans="1:2" ht="12.75">
      <c r="A90" s="10" t="s">
        <v>13</v>
      </c>
      <c r="B90" s="95">
        <v>1631.17</v>
      </c>
    </row>
    <row r="91" spans="1:2" ht="12.75">
      <c r="A91" s="10" t="s">
        <v>10</v>
      </c>
      <c r="B91" s="95">
        <v>737.87</v>
      </c>
    </row>
    <row r="92" spans="1:2" ht="12.75">
      <c r="A92" s="10" t="s">
        <v>9</v>
      </c>
      <c r="B92" s="95">
        <v>371.1</v>
      </c>
    </row>
    <row r="93" spans="1:2" ht="12.75">
      <c r="A93" s="17" t="s">
        <v>17</v>
      </c>
      <c r="B93" s="95">
        <v>171.53</v>
      </c>
    </row>
    <row r="94" spans="1:2" ht="12.75">
      <c r="A94" s="10" t="s">
        <v>11</v>
      </c>
      <c r="B94" s="95">
        <v>183.77</v>
      </c>
    </row>
    <row r="95" ht="12.75">
      <c r="B95" s="95">
        <v>3380.17</v>
      </c>
    </row>
    <row r="96" spans="1:2" ht="12.75">
      <c r="A96" s="8"/>
      <c r="B96" s="100"/>
    </row>
    <row r="97" spans="1:2" ht="12.75">
      <c r="A97" s="189" t="s">
        <v>157</v>
      </c>
      <c r="B97" s="100"/>
    </row>
    <row r="98" spans="1:2" ht="12.75">
      <c r="A98" s="8"/>
      <c r="B98" s="100"/>
    </row>
    <row r="105" ht="12.75">
      <c r="A105" s="73" t="s">
        <v>21</v>
      </c>
    </row>
  </sheetData>
  <sheetProtection/>
  <mergeCells count="2">
    <mergeCell ref="A1:H1"/>
    <mergeCell ref="A10:H10"/>
  </mergeCells>
  <hyperlinks>
    <hyperlink ref="A105" location="'Table of Contents'!A1" display="Table of Contents"/>
  </hyperlinks>
  <printOptions/>
  <pageMargins left="0.75" right="0.75" top="1" bottom="1" header="0.5" footer="0.5"/>
  <pageSetup fitToHeight="0" fitToWidth="1" horizontalDpi="600" verticalDpi="600" orientation="portrait" paperSize="9" scale="91" r:id="rId2"/>
  <headerFooter alignWithMargins="0">
    <oddFooter>&amp;LPage &amp;P of &amp;N&amp;R&amp;O&amp;F</oddFooter>
  </headerFooter>
  <rowBreaks count="2" manualBreakCount="2">
    <brk id="44" max="255" man="1"/>
    <brk id="7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5" zoomScaleNormal="75" zoomScaleSheetLayoutView="75" zoomScalePageLayoutView="0" workbookViewId="0" topLeftCell="A1">
      <selection activeCell="L12" sqref="L12"/>
    </sheetView>
  </sheetViews>
  <sheetFormatPr defaultColWidth="9.140625" defaultRowHeight="12.75"/>
  <cols>
    <col min="1" max="1" width="11.140625" style="0" customWidth="1"/>
    <col min="2" max="2" width="10.57421875" style="0" customWidth="1"/>
    <col min="3" max="3" width="9.7109375" style="0" customWidth="1"/>
    <col min="4" max="10" width="14.7109375" style="0" customWidth="1"/>
  </cols>
  <sheetData>
    <row r="1" spans="1:10" ht="24.75" customHeight="1">
      <c r="A1" s="198" t="s">
        <v>64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2.75">
      <c r="A2" s="3"/>
      <c r="B2" s="3"/>
      <c r="C2" s="144"/>
      <c r="D2" s="144"/>
      <c r="E2" s="144"/>
      <c r="F2" s="144"/>
      <c r="G2" s="144"/>
      <c r="H2" s="3"/>
      <c r="I2" s="3"/>
      <c r="J2" s="3"/>
    </row>
    <row r="3" spans="1:10" ht="14.25">
      <c r="A3" s="77" t="s">
        <v>47</v>
      </c>
      <c r="B3" s="23"/>
      <c r="C3" s="145"/>
      <c r="D3" s="145"/>
      <c r="E3" s="145"/>
      <c r="F3" s="145"/>
      <c r="G3" s="145"/>
      <c r="H3" s="23"/>
      <c r="I3" s="23"/>
      <c r="J3" s="23"/>
    </row>
    <row r="4" spans="1:10" ht="14.25">
      <c r="A4" s="29" t="s">
        <v>67</v>
      </c>
      <c r="B4" s="23"/>
      <c r="C4" s="145"/>
      <c r="D4" s="145"/>
      <c r="E4" s="145"/>
      <c r="F4" s="145"/>
      <c r="G4" s="145"/>
      <c r="H4" s="23"/>
      <c r="I4" s="24"/>
      <c r="J4" s="24"/>
    </row>
    <row r="5" spans="1:10" ht="14.25">
      <c r="A5" s="29" t="s">
        <v>52</v>
      </c>
      <c r="B5" s="23"/>
      <c r="C5" s="145"/>
      <c r="D5" s="145"/>
      <c r="E5" s="145"/>
      <c r="F5" s="145"/>
      <c r="G5" s="145"/>
      <c r="H5" s="23"/>
      <c r="I5" s="24"/>
      <c r="J5" s="24"/>
    </row>
    <row r="6" spans="1:10" ht="14.25">
      <c r="A6" s="16"/>
      <c r="B6" s="23"/>
      <c r="C6" s="145"/>
      <c r="D6" s="145"/>
      <c r="E6" s="145"/>
      <c r="F6" s="145"/>
      <c r="G6" s="145"/>
      <c r="H6" s="23"/>
      <c r="I6" s="24"/>
      <c r="J6" s="14" t="s">
        <v>65</v>
      </c>
    </row>
    <row r="7" spans="1:10" ht="15">
      <c r="A7" s="16"/>
      <c r="B7" s="23"/>
      <c r="C7" s="145"/>
      <c r="D7" s="145"/>
      <c r="E7" s="145"/>
      <c r="F7" s="145"/>
      <c r="G7" s="145"/>
      <c r="H7" s="19"/>
      <c r="I7" s="19"/>
      <c r="J7" s="14" t="s">
        <v>79</v>
      </c>
    </row>
    <row r="8" spans="1:10" ht="15">
      <c r="A8" s="16"/>
      <c r="B8" s="23"/>
      <c r="C8" s="23"/>
      <c r="D8" s="23"/>
      <c r="E8" s="23"/>
      <c r="F8" s="23"/>
      <c r="G8" s="23"/>
      <c r="H8" s="19"/>
      <c r="I8" s="19"/>
      <c r="J8" s="2" t="s">
        <v>163</v>
      </c>
    </row>
    <row r="9" spans="1:10" ht="14.25">
      <c r="A9" s="2"/>
      <c r="B9" s="23"/>
      <c r="C9" s="23"/>
      <c r="D9" s="23"/>
      <c r="E9" s="23"/>
      <c r="F9" s="23"/>
      <c r="G9" s="23"/>
      <c r="H9" s="118"/>
      <c r="I9" s="118"/>
      <c r="J9" s="118"/>
    </row>
    <row r="10" spans="1:10" ht="15">
      <c r="A10" s="205" t="s">
        <v>19</v>
      </c>
      <c r="B10" s="206"/>
      <c r="C10" s="206"/>
      <c r="D10" s="206"/>
      <c r="E10" s="206"/>
      <c r="F10" s="206"/>
      <c r="G10" s="206"/>
      <c r="H10" s="206"/>
      <c r="I10" s="206"/>
      <c r="J10" s="206"/>
    </row>
    <row r="11" spans="1:10" ht="15">
      <c r="A11" s="80"/>
      <c r="B11" s="23"/>
      <c r="C11" s="23"/>
      <c r="D11" s="23"/>
      <c r="E11" s="23"/>
      <c r="F11" s="23"/>
      <c r="G11" s="23"/>
      <c r="H11" s="23"/>
      <c r="I11" s="18"/>
      <c r="J11" s="18"/>
    </row>
    <row r="12" spans="1:10" ht="33" customHeight="1">
      <c r="A12" s="7" t="s">
        <v>76</v>
      </c>
      <c r="B12" s="7" t="s">
        <v>55</v>
      </c>
      <c r="C12" s="7" t="s">
        <v>4</v>
      </c>
      <c r="D12" s="22" t="s">
        <v>51</v>
      </c>
      <c r="E12" s="178" t="s">
        <v>154</v>
      </c>
      <c r="F12" s="7" t="s">
        <v>54</v>
      </c>
      <c r="G12" s="7" t="s">
        <v>56</v>
      </c>
      <c r="H12" s="7" t="s">
        <v>1</v>
      </c>
      <c r="I12" s="7" t="s">
        <v>0</v>
      </c>
      <c r="J12" s="7" t="s">
        <v>57</v>
      </c>
    </row>
    <row r="13" spans="1:10" ht="12.75">
      <c r="A13" s="81" t="s">
        <v>125</v>
      </c>
      <c r="B13" s="82">
        <v>25</v>
      </c>
      <c r="C13" s="83">
        <v>2492</v>
      </c>
      <c r="D13" s="45" t="s">
        <v>23</v>
      </c>
      <c r="E13" s="179">
        <v>35468</v>
      </c>
      <c r="F13" s="51">
        <v>1209.83</v>
      </c>
      <c r="G13" s="51">
        <v>262.01</v>
      </c>
      <c r="H13" s="50">
        <v>21.3</v>
      </c>
      <c r="I13" s="51">
        <v>253.24949999999995</v>
      </c>
      <c r="J13" s="52">
        <f>SUM(F13:I13)</f>
        <v>1746.3894999999998</v>
      </c>
    </row>
    <row r="14" spans="1:10" ht="12.75">
      <c r="A14" s="81" t="s">
        <v>126</v>
      </c>
      <c r="B14" s="82">
        <v>65</v>
      </c>
      <c r="C14" s="83">
        <v>7297</v>
      </c>
      <c r="D14" s="45" t="s">
        <v>24</v>
      </c>
      <c r="E14" s="179">
        <v>3248654</v>
      </c>
      <c r="F14" s="51">
        <v>5778.42</v>
      </c>
      <c r="G14" s="51">
        <v>1019.17</v>
      </c>
      <c r="H14" s="50">
        <v>99.75</v>
      </c>
      <c r="I14" s="51">
        <v>8.75</v>
      </c>
      <c r="J14" s="52">
        <f>SUM(F14:I14)</f>
        <v>6906.09</v>
      </c>
    </row>
    <row r="15" spans="1:10" ht="12.75">
      <c r="A15" s="81" t="s">
        <v>127</v>
      </c>
      <c r="B15" s="82">
        <v>75</v>
      </c>
      <c r="C15" s="83">
        <v>6705</v>
      </c>
      <c r="D15" s="45" t="s">
        <v>25</v>
      </c>
      <c r="E15" s="179">
        <v>9986232</v>
      </c>
      <c r="F15" s="51">
        <v>4857.59</v>
      </c>
      <c r="G15" s="51">
        <v>700.16</v>
      </c>
      <c r="H15" s="50">
        <v>81.45</v>
      </c>
      <c r="I15" s="51">
        <v>968.31</v>
      </c>
      <c r="J15" s="52">
        <f>SUM(F15:I15)</f>
        <v>6607.51</v>
      </c>
    </row>
    <row r="16" spans="1:10" ht="12.75">
      <c r="A16" s="13"/>
      <c r="B16" s="84"/>
      <c r="C16" s="25"/>
      <c r="D16" s="32"/>
      <c r="E16" s="180"/>
      <c r="F16" s="119"/>
      <c r="G16" s="13"/>
      <c r="H16" s="13"/>
      <c r="I16" s="13"/>
      <c r="J16" s="13"/>
    </row>
    <row r="17" spans="1:10" ht="12.75">
      <c r="A17" s="158" t="s">
        <v>2</v>
      </c>
      <c r="B17" s="159">
        <f>SUM(B13:B15)</f>
        <v>165</v>
      </c>
      <c r="C17" s="160">
        <f>SUM(C13:C15)</f>
        <v>16494</v>
      </c>
      <c r="D17" s="161" t="s">
        <v>26</v>
      </c>
      <c r="E17" s="190">
        <f aca="true" t="shared" si="0" ref="E17:J17">SUM(E13:E16)</f>
        <v>13270354</v>
      </c>
      <c r="F17" s="162">
        <f t="shared" si="0"/>
        <v>11845.84</v>
      </c>
      <c r="G17" s="162">
        <f t="shared" si="0"/>
        <v>1981.3399999999997</v>
      </c>
      <c r="H17" s="162">
        <f t="shared" si="0"/>
        <v>202.5</v>
      </c>
      <c r="I17" s="162">
        <f t="shared" si="0"/>
        <v>1230.3094999999998</v>
      </c>
      <c r="J17" s="163">
        <f t="shared" si="0"/>
        <v>15259.9895</v>
      </c>
    </row>
    <row r="18" spans="1:11" ht="33.75">
      <c r="A18" s="166" t="s">
        <v>151</v>
      </c>
      <c r="B18" s="167"/>
      <c r="C18" s="167"/>
      <c r="D18" s="167"/>
      <c r="E18" s="182"/>
      <c r="F18" s="95">
        <f>AVERAGE(F13:F15)</f>
        <v>3948.6133333333332</v>
      </c>
      <c r="G18" s="95">
        <f>AVERAGE(G13:G15)</f>
        <v>660.4466666666666</v>
      </c>
      <c r="H18" s="95">
        <f>AVERAGE(H13:H15)</f>
        <v>67.5</v>
      </c>
      <c r="I18" s="168"/>
      <c r="J18" s="95">
        <f>AVERAGE(J13:J15)</f>
        <v>5086.663166666666</v>
      </c>
      <c r="K18" s="164"/>
    </row>
    <row r="19" spans="1:10" ht="14.25">
      <c r="A19" s="23"/>
      <c r="B19" s="23"/>
      <c r="C19" s="26"/>
      <c r="D19" s="26"/>
      <c r="E19" s="26"/>
      <c r="F19" s="23"/>
      <c r="G19" s="23"/>
      <c r="H19" s="23"/>
      <c r="I19" s="23"/>
      <c r="J19" s="23"/>
    </row>
    <row r="20" spans="1:10" ht="14.25">
      <c r="A20" s="73" t="s">
        <v>21</v>
      </c>
      <c r="B20" s="23"/>
      <c r="C20" s="27"/>
      <c r="D20" s="27"/>
      <c r="E20" s="27"/>
      <c r="F20" s="23"/>
      <c r="G20" s="23"/>
      <c r="H20" s="23"/>
      <c r="I20" s="23"/>
      <c r="J20" s="23"/>
    </row>
  </sheetData>
  <sheetProtection/>
  <mergeCells count="2">
    <mergeCell ref="A1:J1"/>
    <mergeCell ref="A10:J10"/>
  </mergeCells>
  <hyperlinks>
    <hyperlink ref="A20" location="'Table of Contents'!A1" display="Table of Contents"/>
  </hyperlinks>
  <printOptions/>
  <pageMargins left="0.75" right="0.75" top="1" bottom="1" header="0.5" footer="0.5"/>
  <pageSetup horizontalDpi="600" verticalDpi="600" orientation="landscape" paperSize="9" scale="92" r:id="rId1"/>
  <headerFooter alignWithMargins="0">
    <oddFooter>&amp;LPage &amp;P of &amp;N&amp;R&amp;F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75" zoomScaleNormal="75" zoomScaleSheetLayoutView="75" zoomScalePageLayoutView="0" workbookViewId="0" topLeftCell="A1">
      <selection activeCell="M47" sqref="M47"/>
    </sheetView>
  </sheetViews>
  <sheetFormatPr defaultColWidth="9.140625" defaultRowHeight="12.75"/>
  <cols>
    <col min="1" max="1" width="30.7109375" style="0" customWidth="1"/>
    <col min="2" max="4" width="9.7109375" style="0" customWidth="1"/>
    <col min="5" max="5" width="11.7109375" style="0" customWidth="1"/>
    <col min="6" max="6" width="9.7109375" style="0" customWidth="1"/>
    <col min="7" max="7" width="15.7109375" style="0" customWidth="1"/>
    <col min="8" max="8" width="9.7109375" style="0" customWidth="1"/>
  </cols>
  <sheetData>
    <row r="1" spans="1:9" ht="27.75" customHeight="1">
      <c r="A1" s="198" t="s">
        <v>64</v>
      </c>
      <c r="B1" s="199"/>
      <c r="C1" s="199"/>
      <c r="D1" s="199"/>
      <c r="E1" s="199"/>
      <c r="F1" s="199"/>
      <c r="G1" s="199"/>
      <c r="H1" s="199"/>
      <c r="I1" s="199"/>
    </row>
    <row r="3" spans="1:8" ht="12.75">
      <c r="A3" s="77" t="s">
        <v>47</v>
      </c>
      <c r="B3" s="120"/>
      <c r="C3" s="120"/>
      <c r="D3" s="120"/>
      <c r="E3" s="120"/>
      <c r="F3" s="120"/>
      <c r="G3" s="120"/>
      <c r="H3" s="120"/>
    </row>
    <row r="4" spans="1:8" ht="12.75">
      <c r="A4" s="29" t="s">
        <v>68</v>
      </c>
      <c r="B4" s="120"/>
      <c r="C4" s="120"/>
      <c r="D4" s="120"/>
      <c r="E4" s="120"/>
      <c r="F4" s="120"/>
      <c r="G4" s="120"/>
      <c r="H4" s="120"/>
    </row>
    <row r="5" spans="1:8" ht="12.75">
      <c r="A5" s="29" t="s">
        <v>52</v>
      </c>
      <c r="B5" s="120"/>
      <c r="C5" s="120"/>
      <c r="D5" s="120"/>
      <c r="E5" s="120"/>
      <c r="F5" s="120"/>
      <c r="G5" s="120"/>
      <c r="H5" s="120"/>
    </row>
    <row r="6" spans="1:9" ht="12.75">
      <c r="A6" s="120"/>
      <c r="B6" s="120"/>
      <c r="C6" s="120"/>
      <c r="D6" s="120"/>
      <c r="E6" s="120"/>
      <c r="F6" s="120"/>
      <c r="G6" s="120"/>
      <c r="H6" s="14" t="s">
        <v>65</v>
      </c>
      <c r="I6" s="2"/>
    </row>
    <row r="7" spans="1:9" ht="12.75">
      <c r="A7" s="120"/>
      <c r="B7" s="120"/>
      <c r="C7" s="120"/>
      <c r="D7" s="120"/>
      <c r="E7" s="120"/>
      <c r="F7" s="120"/>
      <c r="G7" s="120"/>
      <c r="H7" s="2" t="s">
        <v>79</v>
      </c>
      <c r="I7" s="2"/>
    </row>
    <row r="8" spans="1:8" ht="12.75">
      <c r="A8" s="120"/>
      <c r="B8" s="120"/>
      <c r="C8" s="120"/>
      <c r="D8" s="120"/>
      <c r="E8" s="120"/>
      <c r="F8" s="120"/>
      <c r="G8" s="120"/>
      <c r="H8" s="2" t="s">
        <v>163</v>
      </c>
    </row>
    <row r="9" spans="1:8" ht="12.75">
      <c r="A9" s="120"/>
      <c r="B9" s="120"/>
      <c r="C9" s="120"/>
      <c r="D9" s="120"/>
      <c r="E9" s="120"/>
      <c r="F9" s="120"/>
      <c r="G9" s="120"/>
      <c r="H9" s="120"/>
    </row>
    <row r="10" spans="1:8" ht="15">
      <c r="A10" s="205" t="s">
        <v>20</v>
      </c>
      <c r="B10" s="218"/>
      <c r="C10" s="218"/>
      <c r="D10" s="218"/>
      <c r="E10" s="218"/>
      <c r="F10" s="218"/>
      <c r="G10" s="218"/>
      <c r="H10" s="218"/>
    </row>
    <row r="11" spans="1:8" ht="12.75">
      <c r="A11" s="120"/>
      <c r="B11" s="120"/>
      <c r="C11" s="120"/>
      <c r="D11" s="120"/>
      <c r="E11" s="120"/>
      <c r="F11" s="120"/>
      <c r="G11" s="120"/>
      <c r="H11" s="120"/>
    </row>
    <row r="12" spans="1:8" ht="46.5" customHeight="1">
      <c r="A12" s="7" t="s">
        <v>49</v>
      </c>
      <c r="B12" s="7" t="s">
        <v>3</v>
      </c>
      <c r="C12" s="7" t="s">
        <v>4</v>
      </c>
      <c r="D12" s="7" t="s">
        <v>58</v>
      </c>
      <c r="E12" s="7" t="s">
        <v>45</v>
      </c>
      <c r="F12" s="7" t="s">
        <v>59</v>
      </c>
      <c r="G12" s="7" t="s">
        <v>56</v>
      </c>
      <c r="H12" s="7" t="s">
        <v>60</v>
      </c>
    </row>
    <row r="13" spans="1:8" ht="12.75">
      <c r="A13" s="10" t="s">
        <v>5</v>
      </c>
      <c r="B13" s="88" t="s">
        <v>6</v>
      </c>
      <c r="C13" s="89">
        <v>2600</v>
      </c>
      <c r="D13" s="11">
        <v>0.11115742670557177</v>
      </c>
      <c r="E13" s="31" t="s">
        <v>27</v>
      </c>
      <c r="F13" s="11">
        <v>0.13356952766575778</v>
      </c>
      <c r="G13" s="53">
        <v>132.48</v>
      </c>
      <c r="H13" s="11">
        <v>0.03919329501178935</v>
      </c>
    </row>
    <row r="14" spans="1:8" ht="12.75">
      <c r="A14" s="10" t="s">
        <v>5</v>
      </c>
      <c r="B14" s="88" t="s">
        <v>7</v>
      </c>
      <c r="C14" s="89">
        <v>269</v>
      </c>
      <c r="D14" s="11">
        <v>0.018688342364874252</v>
      </c>
      <c r="E14" s="136" t="s">
        <v>28</v>
      </c>
      <c r="F14" s="11">
        <v>0.021747293833368705</v>
      </c>
      <c r="G14" s="53">
        <v>18.68</v>
      </c>
      <c r="H14" s="11">
        <v>0.005526349266457013</v>
      </c>
    </row>
    <row r="15" spans="1:8" ht="12.75">
      <c r="A15" s="10" t="s">
        <v>5</v>
      </c>
      <c r="B15" s="88" t="s">
        <v>8</v>
      </c>
      <c r="C15" s="89">
        <v>557</v>
      </c>
      <c r="D15" s="11">
        <v>0.037307211338057526</v>
      </c>
      <c r="E15" s="136" t="s">
        <v>29</v>
      </c>
      <c r="F15" s="11">
        <v>0.043298666100671034</v>
      </c>
      <c r="G15" s="53">
        <v>23.43</v>
      </c>
      <c r="H15" s="11">
        <v>0.006931604031749883</v>
      </c>
    </row>
    <row r="16" spans="1:8" ht="12.75">
      <c r="A16" s="10" t="s">
        <v>9</v>
      </c>
      <c r="B16" s="88" t="s">
        <v>6</v>
      </c>
      <c r="C16" s="89">
        <v>5272</v>
      </c>
      <c r="D16" s="11">
        <v>0.35924690843406976</v>
      </c>
      <c r="E16" s="136" t="s">
        <v>30</v>
      </c>
      <c r="F16" s="11">
        <v>0.42227628206174794</v>
      </c>
      <c r="G16" s="53">
        <v>217.48</v>
      </c>
      <c r="H16" s="11">
        <v>0.06433995923281965</v>
      </c>
    </row>
    <row r="17" spans="1:8" ht="12.75">
      <c r="A17" s="10" t="s">
        <v>9</v>
      </c>
      <c r="B17" s="88" t="s">
        <v>7</v>
      </c>
      <c r="C17" s="89">
        <v>529</v>
      </c>
      <c r="D17" s="11">
        <v>0.022856745866333194</v>
      </c>
      <c r="E17" s="136" t="s">
        <v>31</v>
      </c>
      <c r="F17" s="11">
        <v>0.030220901565739845</v>
      </c>
      <c r="G17" s="53">
        <v>53.62</v>
      </c>
      <c r="H17" s="11">
        <v>0.015863107476842882</v>
      </c>
    </row>
    <row r="18" spans="1:8" ht="12.75">
      <c r="A18" s="10" t="s">
        <v>9</v>
      </c>
      <c r="B18" s="88" t="s">
        <v>8</v>
      </c>
      <c r="C18" s="89">
        <v>275</v>
      </c>
      <c r="D18" s="11">
        <v>0.012018896762539947</v>
      </c>
      <c r="E18" s="136" t="s">
        <v>32</v>
      </c>
      <c r="F18" s="11">
        <v>0.014400235105879277</v>
      </c>
      <c r="G18" s="53">
        <v>0</v>
      </c>
      <c r="H18" s="11">
        <v>0</v>
      </c>
    </row>
    <row r="19" spans="1:8" ht="12.75">
      <c r="A19" s="17" t="s">
        <v>17</v>
      </c>
      <c r="B19" s="88" t="s">
        <v>6</v>
      </c>
      <c r="C19" s="89">
        <v>978</v>
      </c>
      <c r="D19" s="11">
        <v>0.06794497707378074</v>
      </c>
      <c r="E19" s="136" t="s">
        <v>33</v>
      </c>
      <c r="F19" s="11">
        <v>0.06509494032555634</v>
      </c>
      <c r="G19" s="53">
        <v>183.4</v>
      </c>
      <c r="H19" s="11">
        <v>0.05425762609572892</v>
      </c>
    </row>
    <row r="20" spans="1:8" ht="12.75">
      <c r="A20" s="17" t="s">
        <v>17</v>
      </c>
      <c r="B20" s="88" t="s">
        <v>7</v>
      </c>
      <c r="C20" s="89">
        <v>255</v>
      </c>
      <c r="D20" s="11">
        <v>0.016882034180908712</v>
      </c>
      <c r="E20" s="136" t="s">
        <v>34</v>
      </c>
      <c r="F20" s="11">
        <v>0.01838397361589577</v>
      </c>
      <c r="G20" s="53">
        <v>8.03</v>
      </c>
      <c r="H20" s="11">
        <v>0.002375620161116157</v>
      </c>
    </row>
    <row r="21" spans="1:8" ht="12.75">
      <c r="A21" s="12" t="s">
        <v>105</v>
      </c>
      <c r="B21" s="90" t="s">
        <v>6</v>
      </c>
      <c r="C21" s="91">
        <v>2555</v>
      </c>
      <c r="D21" s="20">
        <v>0.16277615673197166</v>
      </c>
      <c r="E21" s="137" t="s">
        <v>35</v>
      </c>
      <c r="F21" s="20">
        <v>0.10994465215758624</v>
      </c>
      <c r="G21" s="49">
        <v>1451.99</v>
      </c>
      <c r="H21" s="20">
        <v>0.42956123508580935</v>
      </c>
    </row>
    <row r="22" spans="1:8" ht="12.75">
      <c r="A22" s="12" t="s">
        <v>105</v>
      </c>
      <c r="B22" s="90" t="s">
        <v>7</v>
      </c>
      <c r="C22" s="91">
        <v>827</v>
      </c>
      <c r="D22" s="20">
        <v>0.05745449492844241</v>
      </c>
      <c r="E22" s="137" t="s">
        <v>36</v>
      </c>
      <c r="F22" s="20">
        <v>0.03480873157112769</v>
      </c>
      <c r="G22" s="49">
        <v>116.45</v>
      </c>
      <c r="H22" s="20">
        <v>0.03445092998281152</v>
      </c>
    </row>
    <row r="23" spans="1:8" ht="12.75">
      <c r="A23" s="12" t="s">
        <v>105</v>
      </c>
      <c r="B23" s="90" t="s">
        <v>8</v>
      </c>
      <c r="C23" s="91">
        <v>255</v>
      </c>
      <c r="D23" s="20">
        <v>0.009378907878282617</v>
      </c>
      <c r="E23" s="137" t="s">
        <v>37</v>
      </c>
      <c r="F23" s="20">
        <v>0.011004261294061943</v>
      </c>
      <c r="G23" s="49">
        <v>52.75</v>
      </c>
      <c r="H23" s="20">
        <v>0.015605723972462925</v>
      </c>
    </row>
    <row r="24" spans="1:8" ht="12.75">
      <c r="A24" s="12" t="s">
        <v>10</v>
      </c>
      <c r="B24" s="90" t="s">
        <v>6</v>
      </c>
      <c r="C24" s="91">
        <v>558</v>
      </c>
      <c r="D24" s="20">
        <v>0.023482006391552037</v>
      </c>
      <c r="E24" s="137" t="s">
        <v>38</v>
      </c>
      <c r="F24" s="20">
        <v>0.016245163186337733</v>
      </c>
      <c r="G24" s="49">
        <v>746.16</v>
      </c>
      <c r="H24" s="20">
        <v>0.2207462938254585</v>
      </c>
    </row>
    <row r="25" spans="1:8" ht="12.75">
      <c r="A25" s="12" t="s">
        <v>10</v>
      </c>
      <c r="B25" s="90" t="s">
        <v>7</v>
      </c>
      <c r="C25" s="91">
        <v>225</v>
      </c>
      <c r="D25" s="20">
        <v>0.007850493261081006</v>
      </c>
      <c r="E25" s="137">
        <v>0.24027777777777778</v>
      </c>
      <c r="F25" s="20">
        <v>0.00564907182158076</v>
      </c>
      <c r="G25" s="49">
        <v>191.71</v>
      </c>
      <c r="H25" s="20">
        <v>0.05671608232722024</v>
      </c>
    </row>
    <row r="26" spans="1:8" ht="12.75">
      <c r="A26" s="12" t="s">
        <v>11</v>
      </c>
      <c r="B26" s="90" t="s">
        <v>6</v>
      </c>
      <c r="C26" s="91">
        <v>250</v>
      </c>
      <c r="D26" s="20">
        <v>0.009031540919827706</v>
      </c>
      <c r="E26" s="137">
        <v>0.09027777777777778</v>
      </c>
      <c r="F26" s="20">
        <v>0.0021224836323858348</v>
      </c>
      <c r="G26" s="49">
        <v>154.59</v>
      </c>
      <c r="H26" s="20">
        <v>0.04573438614034206</v>
      </c>
    </row>
    <row r="27" spans="1:8" ht="12.75">
      <c r="A27" s="12" t="s">
        <v>11</v>
      </c>
      <c r="B27" s="90" t="s">
        <v>7</v>
      </c>
      <c r="C27" s="91">
        <v>57</v>
      </c>
      <c r="D27" s="20">
        <v>0.003959983326385994</v>
      </c>
      <c r="E27" s="137">
        <v>0.03958333333333333</v>
      </c>
      <c r="F27" s="20">
        <v>0.0009306274388153276</v>
      </c>
      <c r="G27" s="49">
        <v>23.45</v>
      </c>
      <c r="H27" s="20">
        <v>0.006937520893919537</v>
      </c>
    </row>
    <row r="28" spans="1:8" ht="12.75">
      <c r="A28" s="12" t="s">
        <v>11</v>
      </c>
      <c r="B28" s="90" t="s">
        <v>8</v>
      </c>
      <c r="C28" s="91">
        <v>27</v>
      </c>
      <c r="D28" s="20">
        <v>0.0011810476587467</v>
      </c>
      <c r="E28" s="137">
        <v>0.011805555555555555</v>
      </c>
      <c r="F28" s="20">
        <v>0.0002775555519273784</v>
      </c>
      <c r="G28" s="49">
        <v>5.95</v>
      </c>
      <c r="H28" s="20">
        <v>0.0017602664954721216</v>
      </c>
    </row>
    <row r="29" spans="1:8" ht="12.75">
      <c r="A29" s="12" t="s">
        <v>12</v>
      </c>
      <c r="B29" s="90" t="s">
        <v>6</v>
      </c>
      <c r="C29" s="91">
        <v>858</v>
      </c>
      <c r="D29" s="20">
        <v>0.05891343615395304</v>
      </c>
      <c r="E29" s="137" t="s">
        <v>40</v>
      </c>
      <c r="F29" s="20">
        <v>0.054760077715554537</v>
      </c>
      <c r="G29" s="49">
        <v>0</v>
      </c>
      <c r="H29" s="20">
        <v>0</v>
      </c>
    </row>
    <row r="30" spans="1:8" ht="12.75">
      <c r="A30" s="12" t="s">
        <v>12</v>
      </c>
      <c r="B30" s="90" t="s">
        <v>7</v>
      </c>
      <c r="C30" s="91">
        <v>286</v>
      </c>
      <c r="D30" s="20">
        <v>0.019869390023620953</v>
      </c>
      <c r="E30" s="137" t="s">
        <v>41</v>
      </c>
      <c r="F30" s="20">
        <v>0.01451452268608467</v>
      </c>
      <c r="G30" s="49">
        <v>0</v>
      </c>
      <c r="H30" s="20">
        <v>0</v>
      </c>
    </row>
    <row r="31" spans="1:8" ht="12.75">
      <c r="A31" s="8"/>
      <c r="B31" s="8"/>
      <c r="C31" s="21"/>
      <c r="D31" s="8"/>
      <c r="E31" s="32"/>
      <c r="F31" s="8"/>
      <c r="G31" s="8"/>
      <c r="H31" s="9"/>
    </row>
    <row r="32" spans="1:8" ht="12.75">
      <c r="A32" s="36" t="s">
        <v>80</v>
      </c>
      <c r="B32" s="38"/>
      <c r="C32" s="86">
        <f>SUM(C13:C31)</f>
        <v>16633</v>
      </c>
      <c r="D32" s="121"/>
      <c r="E32" s="46" t="s">
        <v>26</v>
      </c>
      <c r="F32" s="92"/>
      <c r="G32" s="34">
        <v>3380.17</v>
      </c>
      <c r="H32" s="39"/>
    </row>
    <row r="34" spans="1:8" ht="38.25" customHeight="1">
      <c r="A34" s="7" t="s">
        <v>85</v>
      </c>
      <c r="B34" s="7" t="s">
        <v>3</v>
      </c>
      <c r="C34" s="7" t="s">
        <v>4</v>
      </c>
      <c r="D34" s="7" t="s">
        <v>58</v>
      </c>
      <c r="E34" s="7" t="s">
        <v>45</v>
      </c>
      <c r="F34" s="7" t="s">
        <v>59</v>
      </c>
      <c r="G34" s="22" t="s">
        <v>56</v>
      </c>
      <c r="H34" s="7" t="s">
        <v>60</v>
      </c>
    </row>
    <row r="35" spans="1:8" ht="12.75">
      <c r="A35" s="102" t="s">
        <v>71</v>
      </c>
      <c r="B35" s="88" t="s">
        <v>6</v>
      </c>
      <c r="C35" s="89">
        <v>6675</v>
      </c>
      <c r="D35" s="103">
        <v>0.0764</v>
      </c>
      <c r="E35" s="136">
        <v>3.0115625</v>
      </c>
      <c r="F35" s="103">
        <v>0.0232</v>
      </c>
      <c r="G35" s="122">
        <v>356.86</v>
      </c>
      <c r="H35" s="11">
        <v>0.317</v>
      </c>
    </row>
    <row r="36" spans="1:8" ht="12.75">
      <c r="A36" s="102" t="s">
        <v>71</v>
      </c>
      <c r="B36" s="88" t="s">
        <v>7</v>
      </c>
      <c r="C36" s="89">
        <v>590</v>
      </c>
      <c r="D36" s="103">
        <v>0.0069</v>
      </c>
      <c r="E36" s="136">
        <v>0.31122685185185184</v>
      </c>
      <c r="F36" s="103">
        <v>0.0024</v>
      </c>
      <c r="G36" s="122">
        <v>35.21</v>
      </c>
      <c r="H36" s="11">
        <v>0.003</v>
      </c>
    </row>
    <row r="37" spans="1:8" ht="12.75">
      <c r="A37" s="102" t="s">
        <v>71</v>
      </c>
      <c r="B37" s="88" t="s">
        <v>8</v>
      </c>
      <c r="C37" s="89">
        <v>708</v>
      </c>
      <c r="D37" s="103">
        <v>0.0082</v>
      </c>
      <c r="E37" s="136">
        <v>0.3181365740740741</v>
      </c>
      <c r="F37" s="103">
        <v>0.0024</v>
      </c>
      <c r="G37" s="122">
        <v>11.71</v>
      </c>
      <c r="H37" s="11">
        <v>0.001</v>
      </c>
    </row>
    <row r="38" spans="1:8" ht="12.75">
      <c r="A38" s="102" t="s">
        <v>107</v>
      </c>
      <c r="B38" s="88" t="s">
        <v>6</v>
      </c>
      <c r="C38" s="89">
        <v>36539</v>
      </c>
      <c r="D38" s="103">
        <v>0.1896</v>
      </c>
      <c r="E38" s="136">
        <v>24.07875</v>
      </c>
      <c r="F38" s="103">
        <v>0.1854</v>
      </c>
      <c r="G38" s="122">
        <v>1568.21</v>
      </c>
      <c r="H38" s="11">
        <v>0.1306</v>
      </c>
    </row>
    <row r="39" spans="1:8" ht="12.75">
      <c r="A39" s="102" t="s">
        <v>107</v>
      </c>
      <c r="B39" s="88" t="s">
        <v>7</v>
      </c>
      <c r="C39" s="89">
        <v>3565</v>
      </c>
      <c r="D39" s="103">
        <v>0.0182</v>
      </c>
      <c r="E39" s="136">
        <v>2.792928240740741</v>
      </c>
      <c r="F39" s="103">
        <v>0.0215</v>
      </c>
      <c r="G39" s="122">
        <v>167.73</v>
      </c>
      <c r="H39" s="11">
        <v>0.0149</v>
      </c>
    </row>
    <row r="40" spans="1:8" ht="12.75">
      <c r="A40" s="102" t="s">
        <v>107</v>
      </c>
      <c r="B40" s="88" t="s">
        <v>8</v>
      </c>
      <c r="C40" s="89">
        <v>3338</v>
      </c>
      <c r="D40" s="103">
        <v>0.0131</v>
      </c>
      <c r="E40" s="136">
        <v>1.6958101851851852</v>
      </c>
      <c r="F40" s="103">
        <v>0.0131</v>
      </c>
      <c r="G40" s="122">
        <v>57.55</v>
      </c>
      <c r="H40" s="11">
        <v>0.0042</v>
      </c>
    </row>
    <row r="41" spans="1:8" ht="12.75">
      <c r="A41" s="102" t="s">
        <v>106</v>
      </c>
      <c r="B41" s="88" t="s">
        <v>6</v>
      </c>
      <c r="C41" s="89">
        <v>30665</v>
      </c>
      <c r="D41" s="103">
        <v>0.1239</v>
      </c>
      <c r="E41" s="136">
        <v>18.05763888888889</v>
      </c>
      <c r="F41" s="103">
        <v>0.1391</v>
      </c>
      <c r="G41" s="122">
        <v>6532.85</v>
      </c>
      <c r="H41" s="11">
        <v>0.5899</v>
      </c>
    </row>
    <row r="42" spans="1:8" ht="12.75">
      <c r="A42" s="102" t="s">
        <v>106</v>
      </c>
      <c r="B42" s="88" t="s">
        <v>7</v>
      </c>
      <c r="C42" s="89">
        <v>3036</v>
      </c>
      <c r="D42" s="103">
        <v>0.0234</v>
      </c>
      <c r="E42" s="136">
        <v>4.878229166666666</v>
      </c>
      <c r="F42" s="103">
        <v>0.0376</v>
      </c>
      <c r="G42" s="122">
        <v>1523.7</v>
      </c>
      <c r="H42" s="11">
        <v>0.1268</v>
      </c>
    </row>
    <row r="43" spans="1:8" ht="12.75">
      <c r="A43" s="102" t="s">
        <v>106</v>
      </c>
      <c r="B43" s="88" t="s">
        <v>8</v>
      </c>
      <c r="C43" s="89">
        <v>3639</v>
      </c>
      <c r="D43" s="103">
        <v>0.0304</v>
      </c>
      <c r="E43" s="136">
        <v>3.7567476851851853</v>
      </c>
      <c r="F43" s="103">
        <v>0.0289</v>
      </c>
      <c r="G43" s="123">
        <v>1099.61</v>
      </c>
      <c r="H43" s="20">
        <v>0.0978</v>
      </c>
    </row>
    <row r="44" spans="1:8" ht="12.75">
      <c r="A44" s="111"/>
      <c r="B44" s="84"/>
      <c r="C44" s="112"/>
      <c r="D44" s="113"/>
      <c r="E44" s="114"/>
      <c r="F44" s="113"/>
      <c r="G44" s="124"/>
      <c r="H44" s="125"/>
    </row>
    <row r="45" spans="1:8" ht="12.75">
      <c r="A45" s="36" t="s">
        <v>85</v>
      </c>
      <c r="B45" s="107"/>
      <c r="C45" s="86">
        <f>SUM(C55:C55)</f>
        <v>0</v>
      </c>
      <c r="D45" s="107"/>
      <c r="E45" s="108" t="s">
        <v>81</v>
      </c>
      <c r="F45" s="107"/>
      <c r="G45" s="126">
        <f>SUM(G35:G44)</f>
        <v>11353.430000000002</v>
      </c>
      <c r="H45" s="127"/>
    </row>
    <row r="46" spans="7:8" ht="12.75">
      <c r="G46" s="128"/>
      <c r="H46" s="129"/>
    </row>
    <row r="47" spans="1:8" ht="36" customHeight="1">
      <c r="A47" s="7" t="s">
        <v>73</v>
      </c>
      <c r="B47" s="7" t="s">
        <v>3</v>
      </c>
      <c r="C47" s="7" t="s">
        <v>74</v>
      </c>
      <c r="D47" s="7" t="s">
        <v>58</v>
      </c>
      <c r="E47" s="141" t="s">
        <v>160</v>
      </c>
      <c r="F47" s="7" t="s">
        <v>75</v>
      </c>
      <c r="G47" s="130" t="s">
        <v>56</v>
      </c>
      <c r="H47" s="7" t="s">
        <v>60</v>
      </c>
    </row>
    <row r="48" spans="1:8" ht="12.75">
      <c r="A48" s="102" t="s">
        <v>73</v>
      </c>
      <c r="B48" s="88" t="s">
        <v>6</v>
      </c>
      <c r="C48" s="89">
        <v>30</v>
      </c>
      <c r="D48" s="103">
        <v>0.0003</v>
      </c>
      <c r="E48" s="106">
        <f>0.0471643518518519*24*3600</f>
        <v>4075.000000000004</v>
      </c>
      <c r="F48" s="103">
        <v>0.0004</v>
      </c>
      <c r="G48" s="122">
        <v>13.11</v>
      </c>
      <c r="H48" s="20">
        <v>0.0005</v>
      </c>
    </row>
    <row r="49" spans="1:8" ht="12.75">
      <c r="A49" s="102" t="s">
        <v>73</v>
      </c>
      <c r="B49" s="88" t="s">
        <v>7</v>
      </c>
      <c r="C49" s="89">
        <v>4</v>
      </c>
      <c r="D49" s="103">
        <v>0</v>
      </c>
      <c r="E49" s="106">
        <f>0.000451388888888889*24*3600</f>
        <v>39.00000000000001</v>
      </c>
      <c r="F49" s="103">
        <v>0</v>
      </c>
      <c r="G49" s="122">
        <v>0</v>
      </c>
      <c r="H49" s="20">
        <v>0</v>
      </c>
    </row>
    <row r="50" spans="1:8" ht="12.75">
      <c r="A50" s="102" t="s">
        <v>73</v>
      </c>
      <c r="B50" s="88" t="s">
        <v>8</v>
      </c>
      <c r="C50" s="89">
        <v>25</v>
      </c>
      <c r="D50" s="103">
        <v>0.0001</v>
      </c>
      <c r="E50" s="106">
        <f>0.00219907407407407*24*3600</f>
        <v>189.99999999999963</v>
      </c>
      <c r="F50" s="103">
        <v>0</v>
      </c>
      <c r="G50" s="123">
        <v>0</v>
      </c>
      <c r="H50" s="20">
        <v>0</v>
      </c>
    </row>
    <row r="51" spans="1:8" ht="12.75">
      <c r="A51" s="61"/>
      <c r="G51" s="128"/>
      <c r="H51" s="125"/>
    </row>
    <row r="52" spans="1:8" ht="12.75">
      <c r="A52" s="36" t="s">
        <v>82</v>
      </c>
      <c r="B52" s="107"/>
      <c r="C52" s="86">
        <v>86059</v>
      </c>
      <c r="D52" s="107"/>
      <c r="E52" s="108">
        <v>43.04</v>
      </c>
      <c r="F52" s="107"/>
      <c r="G52" s="131">
        <v>28393.4</v>
      </c>
      <c r="H52" s="127"/>
    </row>
    <row r="54" spans="1:7" s="177" customFormat="1" ht="12">
      <c r="A54" s="173" t="s">
        <v>83</v>
      </c>
      <c r="B54" s="174"/>
      <c r="C54" s="174"/>
      <c r="D54" s="174"/>
      <c r="E54" s="174"/>
      <c r="F54" s="174"/>
      <c r="G54" s="176">
        <v>47319.89</v>
      </c>
    </row>
    <row r="55" ht="12.75">
      <c r="A55" s="73" t="s">
        <v>21</v>
      </c>
    </row>
  </sheetData>
  <sheetProtection/>
  <mergeCells count="2">
    <mergeCell ref="A10:H10"/>
    <mergeCell ref="A1:I1"/>
  </mergeCells>
  <hyperlinks>
    <hyperlink ref="A55" location="'Table of Contents'!A1" display="Table of Contents"/>
  </hyperlink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&amp;LPage &amp;P of &amp;N&amp;R&amp;F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="110" zoomScaleSheetLayoutView="110" zoomScalePageLayoutView="0" workbookViewId="0" topLeftCell="A91">
      <selection activeCell="J89" sqref="J89"/>
    </sheetView>
  </sheetViews>
  <sheetFormatPr defaultColWidth="9.140625" defaultRowHeight="12.75"/>
  <cols>
    <col min="1" max="1" width="30.7109375" style="0" customWidth="1"/>
    <col min="2" max="2" width="15.7109375" style="0" customWidth="1"/>
  </cols>
  <sheetData>
    <row r="1" spans="1:8" ht="24.75" customHeight="1">
      <c r="A1" s="198" t="s">
        <v>64</v>
      </c>
      <c r="B1" s="199"/>
      <c r="C1" s="199"/>
      <c r="D1" s="199"/>
      <c r="E1" s="199"/>
      <c r="F1" s="199"/>
      <c r="G1" s="199"/>
      <c r="H1" s="199"/>
    </row>
    <row r="2" spans="1:2" ht="12.75">
      <c r="A2" s="71"/>
      <c r="B2" s="71"/>
    </row>
    <row r="3" spans="1:8" ht="12.75">
      <c r="A3" s="77" t="s">
        <v>47</v>
      </c>
      <c r="B3" s="71"/>
      <c r="C3" s="120"/>
      <c r="D3" s="120"/>
      <c r="E3" s="120"/>
      <c r="F3" s="120"/>
      <c r="G3" s="120"/>
      <c r="H3" s="120"/>
    </row>
    <row r="4" spans="1:8" ht="12.75">
      <c r="A4" s="29" t="s">
        <v>68</v>
      </c>
      <c r="B4" s="71"/>
      <c r="C4" s="120"/>
      <c r="D4" s="120"/>
      <c r="E4" s="120"/>
      <c r="F4" s="120"/>
      <c r="G4" s="120"/>
      <c r="H4" s="14" t="s">
        <v>63</v>
      </c>
    </row>
    <row r="5" spans="1:8" ht="12.75">
      <c r="A5" s="29" t="s">
        <v>52</v>
      </c>
      <c r="B5" s="71"/>
      <c r="C5" s="120"/>
      <c r="D5" s="120"/>
      <c r="E5" s="120"/>
      <c r="F5" s="120"/>
      <c r="G5" s="120"/>
      <c r="H5" s="2" t="s">
        <v>79</v>
      </c>
    </row>
    <row r="6" spans="1:8" ht="12.75">
      <c r="A6" s="71"/>
      <c r="B6" s="71"/>
      <c r="C6" s="120"/>
      <c r="D6" s="120"/>
      <c r="E6" s="120"/>
      <c r="F6" s="120"/>
      <c r="G6" s="120"/>
      <c r="H6" s="2" t="s">
        <v>163</v>
      </c>
    </row>
    <row r="7" spans="1:7" ht="15" customHeight="1">
      <c r="A7" s="71"/>
      <c r="B7" s="71"/>
      <c r="C7" s="120"/>
      <c r="D7" s="120"/>
      <c r="E7" s="120"/>
      <c r="F7" s="120"/>
      <c r="G7" s="120"/>
    </row>
    <row r="8" spans="1:8" ht="12.75">
      <c r="A8" s="208"/>
      <c r="B8" s="208"/>
      <c r="C8" s="208"/>
      <c r="D8" s="208"/>
      <c r="E8" s="208"/>
      <c r="F8" s="208"/>
      <c r="G8" s="208"/>
      <c r="H8" s="208"/>
    </row>
    <row r="9" spans="1:8" ht="12.75">
      <c r="A9" s="71"/>
      <c r="B9" s="71"/>
      <c r="C9" s="120"/>
      <c r="D9" s="120"/>
      <c r="E9" s="120"/>
      <c r="F9" s="120"/>
      <c r="G9" s="120"/>
      <c r="H9" s="120"/>
    </row>
    <row r="10" spans="1:8" ht="12.75">
      <c r="A10" s="71"/>
      <c r="B10" s="71"/>
      <c r="C10" s="120"/>
      <c r="D10" s="120"/>
      <c r="E10" s="120"/>
      <c r="F10" s="120"/>
      <c r="G10" s="120"/>
      <c r="H10" s="120"/>
    </row>
    <row r="11" spans="1:8" ht="12.75">
      <c r="A11" s="7" t="s">
        <v>3</v>
      </c>
      <c r="B11" s="7" t="s">
        <v>4</v>
      </c>
      <c r="C11" s="120"/>
      <c r="D11" s="120"/>
      <c r="E11" s="120"/>
      <c r="F11" s="120"/>
      <c r="G11" s="120"/>
      <c r="H11" s="120"/>
    </row>
    <row r="12" spans="1:8" ht="12.75">
      <c r="A12" s="88" t="s">
        <v>6</v>
      </c>
      <c r="B12" s="93">
        <v>22808</v>
      </c>
      <c r="C12" s="120"/>
      <c r="D12" s="120"/>
      <c r="E12" s="120"/>
      <c r="F12" s="120"/>
      <c r="G12" s="120"/>
      <c r="H12" s="120"/>
    </row>
    <row r="13" spans="1:8" ht="12.75">
      <c r="A13" s="88" t="s">
        <v>7</v>
      </c>
      <c r="B13" s="93">
        <v>2228</v>
      </c>
      <c r="C13" s="120"/>
      <c r="D13" s="120"/>
      <c r="E13" s="120"/>
      <c r="F13" s="120"/>
      <c r="G13" s="120"/>
      <c r="H13" s="120"/>
    </row>
    <row r="14" spans="1:8" ht="12.75">
      <c r="A14" s="88" t="s">
        <v>8</v>
      </c>
      <c r="B14" s="93">
        <v>862</v>
      </c>
      <c r="C14" s="120"/>
      <c r="D14" s="120"/>
      <c r="E14" s="120"/>
      <c r="F14" s="120"/>
      <c r="G14" s="120"/>
      <c r="H14" s="120"/>
    </row>
    <row r="15" spans="1:8" ht="12.75">
      <c r="A15" s="75"/>
      <c r="B15" s="93">
        <f>SUM(B22:B28)</f>
        <v>167634</v>
      </c>
      <c r="C15" s="120"/>
      <c r="D15" s="120"/>
      <c r="E15" s="120"/>
      <c r="F15" s="120"/>
      <c r="G15" s="120"/>
      <c r="H15" s="120"/>
    </row>
    <row r="16" spans="1:2" ht="12.75">
      <c r="A16" s="75"/>
      <c r="B16" s="71"/>
    </row>
    <row r="17" spans="1:2" ht="12.75">
      <c r="A17" s="189" t="s">
        <v>162</v>
      </c>
      <c r="B17" s="71"/>
    </row>
    <row r="18" spans="1:2" ht="12.75">
      <c r="A18" s="75"/>
      <c r="B18" s="71"/>
    </row>
    <row r="19" spans="1:2" ht="12.75">
      <c r="A19" s="75"/>
      <c r="B19" s="71"/>
    </row>
    <row r="20" spans="1:2" ht="12.75">
      <c r="A20" s="75"/>
      <c r="B20" s="71"/>
    </row>
    <row r="21" spans="1:2" ht="12.75">
      <c r="A21" s="75"/>
      <c r="B21" s="71"/>
    </row>
    <row r="22" spans="1:2" ht="12.75">
      <c r="A22" s="75"/>
      <c r="B22" s="71"/>
    </row>
    <row r="23" spans="1:2" ht="22.5">
      <c r="A23" s="7" t="s">
        <v>3</v>
      </c>
      <c r="B23" s="7" t="s">
        <v>61</v>
      </c>
    </row>
    <row r="24" spans="1:2" ht="12.75">
      <c r="A24" s="88" t="s">
        <v>6</v>
      </c>
      <c r="B24" s="94">
        <v>89285</v>
      </c>
    </row>
    <row r="25" spans="1:2" ht="12.75">
      <c r="A25" s="88" t="s">
        <v>7</v>
      </c>
      <c r="B25" s="94">
        <v>7788</v>
      </c>
    </row>
    <row r="26" spans="1:2" ht="12.75">
      <c r="A26" s="88" t="s">
        <v>8</v>
      </c>
      <c r="B26" s="94">
        <v>8272</v>
      </c>
    </row>
    <row r="27" spans="1:2" ht="12.75">
      <c r="A27" s="75"/>
      <c r="B27" s="94">
        <v>62289</v>
      </c>
    </row>
    <row r="28" spans="1:2" ht="12.75">
      <c r="A28" s="75"/>
      <c r="B28" s="71"/>
    </row>
    <row r="29" spans="1:2" ht="12.75">
      <c r="A29" s="75"/>
      <c r="B29" s="71"/>
    </row>
    <row r="30" spans="1:2" ht="12.75">
      <c r="A30" s="75"/>
      <c r="B30" s="71"/>
    </row>
    <row r="31" spans="1:2" ht="12.75">
      <c r="A31" s="75"/>
      <c r="B31" s="71"/>
    </row>
    <row r="32" spans="1:2" ht="12.75">
      <c r="A32" s="75"/>
      <c r="B32" s="71"/>
    </row>
    <row r="33" spans="1:2" ht="12.75">
      <c r="A33" s="75"/>
      <c r="B33" s="71"/>
    </row>
    <row r="34" spans="1:2" ht="12.75">
      <c r="A34" s="75"/>
      <c r="B34" s="71"/>
    </row>
    <row r="35" spans="1:2" ht="12.75">
      <c r="A35" s="75"/>
      <c r="B35" s="71"/>
    </row>
    <row r="36" spans="1:2" ht="12.75">
      <c r="A36" s="75"/>
      <c r="B36" s="71"/>
    </row>
    <row r="37" spans="1:2" ht="12.75">
      <c r="A37" s="75"/>
      <c r="B37" s="71"/>
    </row>
    <row r="38" spans="1:2" ht="12.75">
      <c r="A38" s="75"/>
      <c r="B38" s="71"/>
    </row>
    <row r="39" spans="1:2" ht="12.75">
      <c r="A39" s="75"/>
      <c r="B39" s="71"/>
    </row>
    <row r="40" spans="1:2" ht="22.5">
      <c r="A40" s="7" t="s">
        <v>3</v>
      </c>
      <c r="B40" s="7" t="s">
        <v>56</v>
      </c>
    </row>
    <row r="41" spans="1:2" ht="12.75">
      <c r="A41" s="88" t="s">
        <v>6</v>
      </c>
      <c r="B41" s="52">
        <v>2886.2</v>
      </c>
    </row>
    <row r="42" spans="1:2" ht="12.75">
      <c r="A42" s="88" t="s">
        <v>7</v>
      </c>
      <c r="B42" s="52">
        <v>822.98</v>
      </c>
    </row>
    <row r="43" spans="1:2" ht="12.75">
      <c r="A43" s="88" t="s">
        <v>8</v>
      </c>
      <c r="B43" s="52">
        <v>82.28</v>
      </c>
    </row>
    <row r="44" spans="1:2" ht="12.75">
      <c r="A44" s="75"/>
      <c r="B44" s="95">
        <f>SUM(B82:B88)</f>
        <v>2622.29</v>
      </c>
    </row>
    <row r="45" spans="1:2" ht="12.75">
      <c r="A45" s="75"/>
      <c r="B45" s="71"/>
    </row>
    <row r="46" spans="1:2" ht="12.75">
      <c r="A46" s="191" t="s">
        <v>159</v>
      </c>
      <c r="B46" s="71"/>
    </row>
    <row r="47" spans="1:2" ht="12.75">
      <c r="A47" s="75"/>
      <c r="B47" s="71"/>
    </row>
    <row r="48" spans="1:2" ht="12.75">
      <c r="A48" s="75"/>
      <c r="B48" s="71"/>
    </row>
    <row r="49" spans="1:2" ht="12.75">
      <c r="A49" s="75"/>
      <c r="B49" s="71"/>
    </row>
    <row r="50" spans="1:2" ht="12.75">
      <c r="A50" s="71"/>
      <c r="B50" s="71"/>
    </row>
    <row r="51" spans="1:2" ht="12.75">
      <c r="A51" s="71"/>
      <c r="B51" s="71"/>
    </row>
    <row r="52" spans="1:2" ht="12.75">
      <c r="A52" s="71"/>
      <c r="B52" s="71"/>
    </row>
    <row r="53" spans="1:2" ht="12.75">
      <c r="A53" s="71"/>
      <c r="B53" s="71"/>
    </row>
    <row r="54" spans="1:2" ht="12.75">
      <c r="A54" s="71"/>
      <c r="B54" s="71"/>
    </row>
    <row r="55" spans="1:2" ht="12.75">
      <c r="A55" s="71"/>
      <c r="B55" s="71"/>
    </row>
    <row r="56" spans="1:2" ht="12.75">
      <c r="A56" s="96" t="s">
        <v>49</v>
      </c>
      <c r="B56" s="7" t="s">
        <v>4</v>
      </c>
    </row>
    <row r="57" spans="1:2" ht="12.75">
      <c r="A57" s="10" t="s">
        <v>5</v>
      </c>
      <c r="B57" s="93">
        <v>5678</v>
      </c>
    </row>
    <row r="58" spans="1:2" ht="12.75">
      <c r="A58" s="10" t="s">
        <v>73</v>
      </c>
      <c r="B58" s="93">
        <v>8805</v>
      </c>
    </row>
    <row r="59" spans="1:2" ht="12.75">
      <c r="A59" s="17" t="s">
        <v>17</v>
      </c>
      <c r="B59" s="93">
        <v>2806</v>
      </c>
    </row>
    <row r="60" spans="1:2" ht="12.75">
      <c r="A60" s="10" t="s">
        <v>105</v>
      </c>
      <c r="B60" s="93">
        <v>2888</v>
      </c>
    </row>
    <row r="61" spans="1:2" ht="12.75">
      <c r="A61" s="10" t="s">
        <v>10</v>
      </c>
      <c r="B61" s="93">
        <v>2222</v>
      </c>
    </row>
    <row r="62" spans="1:2" ht="12.75">
      <c r="A62" s="10" t="s">
        <v>129</v>
      </c>
      <c r="B62" s="93">
        <v>852</v>
      </c>
    </row>
    <row r="63" spans="1:2" ht="12.75">
      <c r="A63" s="71"/>
      <c r="B63" s="93">
        <v>28898</v>
      </c>
    </row>
    <row r="64" spans="1:2" ht="12.75">
      <c r="A64" s="191" t="s">
        <v>159</v>
      </c>
      <c r="B64" s="25"/>
    </row>
    <row r="65" spans="1:2" ht="12.75">
      <c r="A65" s="8"/>
      <c r="B65" s="25"/>
    </row>
    <row r="66" spans="1:2" ht="12.75">
      <c r="A66" s="8"/>
      <c r="B66" s="25"/>
    </row>
    <row r="67" spans="1:2" ht="12.75">
      <c r="A67" s="71"/>
      <c r="B67" s="71"/>
    </row>
    <row r="68" spans="1:2" ht="12.75">
      <c r="A68" s="71"/>
      <c r="B68" s="71"/>
    </row>
    <row r="69" spans="1:2" ht="12.75">
      <c r="A69" s="71"/>
      <c r="B69" s="71"/>
    </row>
    <row r="70" spans="1:2" ht="12.75">
      <c r="A70" s="71"/>
      <c r="B70" s="71"/>
    </row>
    <row r="71" spans="1:2" ht="12.75">
      <c r="A71" s="71"/>
      <c r="B71" s="71"/>
    </row>
    <row r="72" spans="1:2" ht="12.75">
      <c r="A72" s="71"/>
      <c r="B72" s="71"/>
    </row>
    <row r="73" spans="1:2" ht="22.5">
      <c r="A73" s="96" t="s">
        <v>49</v>
      </c>
      <c r="B73" s="7" t="s">
        <v>61</v>
      </c>
    </row>
    <row r="74" spans="1:2" ht="12.75">
      <c r="A74" s="10" t="s">
        <v>9</v>
      </c>
      <c r="B74" s="93">
        <v>28597</v>
      </c>
    </row>
    <row r="75" spans="1:2" ht="12.75">
      <c r="A75" s="10" t="s">
        <v>70</v>
      </c>
      <c r="B75" s="93">
        <v>22222</v>
      </c>
    </row>
    <row r="76" spans="1:2" ht="12.75">
      <c r="A76" s="10" t="s">
        <v>105</v>
      </c>
      <c r="B76" s="93">
        <v>9580</v>
      </c>
    </row>
    <row r="77" spans="1:2" ht="12.75">
      <c r="A77" s="10" t="s">
        <v>105</v>
      </c>
      <c r="B77" s="93">
        <v>5228</v>
      </c>
    </row>
    <row r="78" spans="1:2" ht="12.75">
      <c r="A78" s="10" t="s">
        <v>10</v>
      </c>
      <c r="B78" s="93">
        <v>8887</v>
      </c>
    </row>
    <row r="79" spans="1:2" ht="12.75">
      <c r="A79" s="10" t="s">
        <v>129</v>
      </c>
      <c r="B79" s="133">
        <v>2882</v>
      </c>
    </row>
    <row r="80" spans="1:2" ht="12.75">
      <c r="A80" s="71"/>
      <c r="B80" s="93">
        <v>62289</v>
      </c>
    </row>
    <row r="81" spans="1:2" ht="12.75">
      <c r="A81" s="8"/>
      <c r="B81" s="25"/>
    </row>
    <row r="82" spans="1:2" ht="12.75">
      <c r="A82" s="8"/>
      <c r="B82" s="25"/>
    </row>
    <row r="83" spans="1:2" ht="12.75">
      <c r="A83" s="8"/>
      <c r="B83" s="25"/>
    </row>
    <row r="84" spans="1:2" ht="12.75">
      <c r="A84" s="71"/>
      <c r="B84" s="71"/>
    </row>
    <row r="85" spans="1:2" ht="12.75">
      <c r="A85" s="71"/>
      <c r="B85" s="71"/>
    </row>
    <row r="86" spans="1:2" ht="12.75">
      <c r="A86" s="71"/>
      <c r="B86" s="71"/>
    </row>
    <row r="87" spans="1:2" ht="22.5">
      <c r="A87" s="96" t="s">
        <v>49</v>
      </c>
      <c r="B87" s="7" t="s">
        <v>56</v>
      </c>
    </row>
    <row r="88" spans="1:2" ht="12.75">
      <c r="A88" s="10" t="s">
        <v>105</v>
      </c>
      <c r="B88" s="95">
        <v>2622.29</v>
      </c>
    </row>
    <row r="89" spans="1:2" ht="12.75">
      <c r="A89" s="10" t="s">
        <v>10</v>
      </c>
      <c r="B89" s="95">
        <v>987.87</v>
      </c>
    </row>
    <row r="90" spans="1:2" ht="12.75">
      <c r="A90" s="10" t="s">
        <v>9</v>
      </c>
      <c r="B90" s="95">
        <v>272.2</v>
      </c>
    </row>
    <row r="91" spans="1:2" ht="12.75">
      <c r="A91" s="10" t="s">
        <v>105</v>
      </c>
      <c r="B91" s="95">
        <v>292.88</v>
      </c>
    </row>
    <row r="92" spans="1:2" ht="12.75">
      <c r="A92" s="10" t="s">
        <v>11</v>
      </c>
      <c r="B92" s="95">
        <v>288.99</v>
      </c>
    </row>
    <row r="93" spans="1:2" ht="12.75">
      <c r="A93" s="10" t="s">
        <v>129</v>
      </c>
      <c r="B93" s="95">
        <v>278.59</v>
      </c>
    </row>
    <row r="94" spans="1:2" ht="12.75">
      <c r="A94" s="71"/>
      <c r="B94" s="95">
        <v>8880.27</v>
      </c>
    </row>
    <row r="95" spans="1:2" ht="12.75">
      <c r="A95" s="8"/>
      <c r="B95" s="100"/>
    </row>
    <row r="96" spans="1:2" ht="12.75">
      <c r="A96" s="8"/>
      <c r="B96" s="100"/>
    </row>
    <row r="97" spans="1:2" ht="12.75">
      <c r="A97" s="8"/>
      <c r="B97" s="100"/>
    </row>
    <row r="98" spans="1:2" ht="12.75">
      <c r="A98" s="71"/>
      <c r="B98" s="71"/>
    </row>
    <row r="99" spans="1:2" ht="12.75">
      <c r="A99" s="71"/>
      <c r="B99" s="71"/>
    </row>
    <row r="100" spans="1:2" ht="12.75">
      <c r="A100" s="71"/>
      <c r="B100" s="71"/>
    </row>
    <row r="101" spans="1:2" ht="12.75">
      <c r="A101" s="71"/>
      <c r="B101" s="71"/>
    </row>
    <row r="102" spans="1:2" ht="12.75">
      <c r="A102" s="71"/>
      <c r="B102" s="71"/>
    </row>
    <row r="103" spans="1:2" ht="12.75">
      <c r="A103" s="71"/>
      <c r="B103" s="71"/>
    </row>
    <row r="104" spans="1:2" ht="12.75">
      <c r="A104" s="73" t="s">
        <v>21</v>
      </c>
      <c r="B104" s="71"/>
    </row>
  </sheetData>
  <sheetProtection/>
  <mergeCells count="2">
    <mergeCell ref="A1:H1"/>
    <mergeCell ref="A8:H8"/>
  </mergeCells>
  <hyperlinks>
    <hyperlink ref="A104" location="'Table of Contents'!A1" display="Table of Contents"/>
  </hyperlinks>
  <printOptions/>
  <pageMargins left="0.75" right="0.75" top="1" bottom="1" header="0.5" footer="0.5"/>
  <pageSetup fitToHeight="0" fitToWidth="1" horizontalDpi="600" verticalDpi="600" orientation="portrait" scale="89" r:id="rId2"/>
  <headerFooter alignWithMargins="0">
    <oddFooter>&amp;LPage &amp;P of &amp;N&amp;R&amp;F</oddFooter>
  </headerFooter>
  <rowBreaks count="2" manualBreakCount="2">
    <brk id="53" max="255" man="1"/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Intelecom Systems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Intelecom Systems Inc</dc:creator>
  <cp:keywords/>
  <dc:description/>
  <cp:lastModifiedBy>t-kevinhe</cp:lastModifiedBy>
  <cp:lastPrinted>2006-06-27T09:24:36Z</cp:lastPrinted>
  <dcterms:created xsi:type="dcterms:W3CDTF">2001-01-17T15:48:16Z</dcterms:created>
  <dcterms:modified xsi:type="dcterms:W3CDTF">2008-12-09T08:45:45Z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-1358577663</vt:i4>
  </property>
  <property fmtid="{D5CDD505-2E9C-101B-9397-08002B2CF9AE}" pid="3" name="_EmailSubject">
    <vt:lpwstr>Bill Manager</vt:lpwstr>
  </property>
  <property fmtid="{D5CDD505-2E9C-101B-9397-08002B2CF9AE}" pid="4" name="_AuthorEmail">
    <vt:lpwstr>Neil.Wharmby@O2.COM</vt:lpwstr>
  </property>
  <property fmtid="{D5CDD505-2E9C-101B-9397-08002B2CF9AE}" pid="5" name="_AuthorEmailDisplayName">
    <vt:lpwstr>Wharmby Neil (UK)</vt:lpwstr>
  </property>
  <property fmtid="{D5CDD505-2E9C-101B-9397-08002B2CF9AE}" pid="6" name="_PreviousAdHocReviewCycleID">
    <vt:i4>-1354526835</vt:i4>
  </property>
  <property fmtid="{D5CDD505-2E9C-101B-9397-08002B2CF9AE}" pid="7" name="_ReviewingToolsShownOnce">
    <vt:lpwstr/>
  </property>
</Properties>
</file>